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is/Desktop/Rene_2019/Objednavkove formulare/"/>
    </mc:Choice>
  </mc:AlternateContent>
  <xr:revisionPtr revIDLastSave="0" documentId="13_ncr:1_{3F4919A8-A906-9644-B46D-2F5EAF4C555C}" xr6:coauthVersionLast="45" xr6:coauthVersionMax="45" xr10:uidLastSave="{00000000-0000-0000-0000-000000000000}"/>
  <workbookProtection workbookAlgorithmName="SHA-512" workbookHashValue="ye2yNDC91GPcrdzhNc+AGkvlhvHY0azz/G4odhVDqf+abHKImM+N9j4JGqWgUpX1MpSEPP/Fy4bp/bbkb15GgA==" workbookSaltValue="jRcuXYIk71VPVnIp3OF7/g==" workbookSpinCount="100000" lockStructure="1"/>
  <bookViews>
    <workbookView xWindow="0" yWindow="460" windowWidth="19540" windowHeight="16220" tabRatio="500" xr2:uid="{00000000-000D-0000-FFFF-FFFF00000000}"/>
  </bookViews>
  <sheets>
    <sheet name="Objednaj" sheetId="1" r:id="rId1"/>
    <sheet name="Vyučtovanie" sheetId="3" state="hidden" r:id="rId2"/>
    <sheet name="Hárok2" sheetId="2" state="hidden" r:id="rId3"/>
    <sheet name="Ceny" sheetId="4" state="hidden" r:id="rId4"/>
  </sheets>
  <definedNames>
    <definedName name="_xlnm._FilterDatabase" localSheetId="0" hidden="1">Objednaj!$E$27:$E$53</definedName>
    <definedName name="_xlnm.Print_Area" localSheetId="0">Objednaj!$A$1:$M$69</definedName>
    <definedName name="_xlnm.Print_Area" localSheetId="1">Vyučtovanie!$A$1:$R$47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4" l="1"/>
  <c r="B58" i="4"/>
  <c r="B57" i="4"/>
  <c r="B56" i="4"/>
  <c r="R24" i="4"/>
  <c r="O24" i="4"/>
  <c r="Q24" i="4"/>
  <c r="N24" i="4"/>
  <c r="K24" i="4"/>
  <c r="L24" i="4"/>
  <c r="R22" i="4"/>
  <c r="R26" i="4" s="1"/>
  <c r="R29" i="4" s="1"/>
  <c r="Q22" i="4"/>
  <c r="O22" i="4"/>
  <c r="N22" i="4"/>
  <c r="N26" i="4" s="1"/>
  <c r="N28" i="4" s="1"/>
  <c r="L22" i="4"/>
  <c r="L26" i="4" s="1"/>
  <c r="L29" i="4" s="1"/>
  <c r="K22" i="4"/>
  <c r="R37" i="4"/>
  <c r="R40" i="4"/>
  <c r="O37" i="4"/>
  <c r="O40" i="4" s="1"/>
  <c r="L37" i="4"/>
  <c r="L40" i="4"/>
  <c r="Q37" i="4"/>
  <c r="Q39" i="4" s="1"/>
  <c r="N37" i="4"/>
  <c r="N39" i="4" s="1"/>
  <c r="K37" i="4"/>
  <c r="K39" i="4" s="1"/>
  <c r="O26" i="4"/>
  <c r="O29" i="4" s="1"/>
  <c r="Q26" i="4"/>
  <c r="Q28" i="4" s="1"/>
  <c r="K26" i="4"/>
  <c r="K28" i="4" s="1"/>
  <c r="C2" i="4"/>
  <c r="C33" i="4"/>
  <c r="B13" i="4"/>
  <c r="C35" i="4" s="1"/>
  <c r="C37" i="4" s="1"/>
  <c r="C40" i="4" s="1"/>
  <c r="B33" i="4"/>
  <c r="B12" i="4"/>
  <c r="C24" i="4" s="1"/>
  <c r="C26" i="4" s="1"/>
  <c r="C29" i="4" s="1"/>
  <c r="C22" i="4"/>
  <c r="B22" i="4"/>
  <c r="D13" i="4"/>
  <c r="I35" i="4" s="1"/>
  <c r="I33" i="4"/>
  <c r="H33" i="4"/>
  <c r="H35" i="4"/>
  <c r="C12" i="4"/>
  <c r="F24" i="4"/>
  <c r="C13" i="4"/>
  <c r="F35" i="4" s="1"/>
  <c r="F33" i="4"/>
  <c r="E22" i="4"/>
  <c r="E24" i="4"/>
  <c r="E33" i="4"/>
  <c r="E35" i="4"/>
  <c r="I22" i="4"/>
  <c r="D12" i="4"/>
  <c r="I24" i="4"/>
  <c r="I26" i="4"/>
  <c r="I29" i="4" s="1"/>
  <c r="H24" i="4"/>
  <c r="H22" i="4"/>
  <c r="H26" i="4"/>
  <c r="H28" i="4" s="1"/>
  <c r="F22" i="4"/>
  <c r="F26" i="4" s="1"/>
  <c r="F29" i="4" s="1"/>
  <c r="A39" i="2"/>
  <c r="A40" i="2"/>
  <c r="A38" i="2"/>
  <c r="A41" i="2" s="1"/>
  <c r="C38" i="2"/>
  <c r="E19" i="3" s="1"/>
  <c r="G19" i="3" s="1"/>
  <c r="E15" i="3"/>
  <c r="E18" i="3"/>
  <c r="G18" i="3" s="1"/>
  <c r="E16" i="3"/>
  <c r="G16" i="3" s="1"/>
  <c r="D7" i="3"/>
  <c r="D8" i="3"/>
  <c r="D9" i="3"/>
  <c r="D10" i="3"/>
  <c r="D6" i="3"/>
  <c r="E17" i="3"/>
  <c r="G17" i="3" s="1"/>
  <c r="E20" i="3"/>
  <c r="G20" i="3" s="1"/>
  <c r="G14" i="3"/>
  <c r="G15" i="3"/>
  <c r="G21" i="3"/>
  <c r="G25" i="3"/>
  <c r="G22" i="3" l="1"/>
  <c r="G28" i="3" s="1"/>
  <c r="E26" i="4"/>
  <c r="E28" i="4" s="1"/>
  <c r="I37" i="4"/>
  <c r="I40" i="4" s="1"/>
  <c r="E37" i="4"/>
  <c r="E39" i="4" s="1"/>
  <c r="F37" i="4"/>
  <c r="F40" i="4" s="1"/>
  <c r="H37" i="4"/>
  <c r="H39" i="4" s="1"/>
  <c r="B24" i="4"/>
  <c r="B26" i="4" s="1"/>
  <c r="B28" i="4" s="1"/>
  <c r="B35" i="4"/>
  <c r="B37" i="4" s="1"/>
  <c r="B39" i="4" s="1"/>
</calcChain>
</file>

<file path=xl/sharedStrings.xml><?xml version="1.0" encoding="utf-8"?>
<sst xmlns="http://schemas.openxmlformats.org/spreadsheetml/2006/main" count="258" uniqueCount="191">
  <si>
    <t>VEĽKOSŤ</t>
  </si>
  <si>
    <t>M</t>
  </si>
  <si>
    <t>L</t>
  </si>
  <si>
    <t>S</t>
  </si>
  <si>
    <t>XS</t>
  </si>
  <si>
    <t>XL</t>
  </si>
  <si>
    <t>P.č.</t>
  </si>
  <si>
    <t>Tvoja adresa:</t>
  </si>
  <si>
    <t>Ulica:</t>
  </si>
  <si>
    <t>Meno a priezvisko:</t>
  </si>
  <si>
    <t>PSČ a MESTO:</t>
  </si>
  <si>
    <t>Telefónne číslo:</t>
  </si>
  <si>
    <t>E-mail:</t>
  </si>
  <si>
    <t>Adresa školy:</t>
  </si>
  <si>
    <t>Škola:</t>
  </si>
  <si>
    <t xml:space="preserve">Kód triedy: (mesto-škola-trieda) </t>
  </si>
  <si>
    <t>Dátum objednania tričiek:</t>
  </si>
  <si>
    <t>SPOLU</t>
  </si>
  <si>
    <t>TYP:</t>
  </si>
  <si>
    <t>MOŽNOSŤ</t>
  </si>
  <si>
    <t>GRAMÁŽ</t>
  </si>
  <si>
    <t>s potlačou / výšivkou</t>
  </si>
  <si>
    <t>XS, S, M, L, XL</t>
  </si>
  <si>
    <t>80% bavlna/20% polyester</t>
  </si>
  <si>
    <t>280g/m2</t>
  </si>
  <si>
    <t>MATERIÁL MIKINY</t>
  </si>
  <si>
    <t>MATERIÁL TRIČKA</t>
  </si>
  <si>
    <t>100% bavlna</t>
  </si>
  <si>
    <t>OBJEDNÁVKOVÝ FORMULÁR -  TRIČKÁ a MIKINY</t>
  </si>
  <si>
    <t>biela</t>
  </si>
  <si>
    <t>čierna</t>
  </si>
  <si>
    <t>žltá</t>
  </si>
  <si>
    <t>modrá</t>
  </si>
  <si>
    <t>zelená</t>
  </si>
  <si>
    <t>červená</t>
  </si>
  <si>
    <t>vínová</t>
  </si>
  <si>
    <t>fialová</t>
  </si>
  <si>
    <t>hnedá</t>
  </si>
  <si>
    <t>KONTAKTNÉ ÚDAJE</t>
  </si>
  <si>
    <t>Odoslanie objednávkového formuláru je s povinnosťou platby</t>
  </si>
  <si>
    <t>PLATÍ SA AŽ PRI DODANÍ OBJEDNANÉHO TOVARU</t>
  </si>
  <si>
    <t>VYÚČTOVANIE OBJEDNÁVKY</t>
  </si>
  <si>
    <t>Kód triedy:</t>
  </si>
  <si>
    <t>Zábrehy 667/1</t>
  </si>
  <si>
    <t>Email:</t>
  </si>
  <si>
    <t>038 53 Turany</t>
  </si>
  <si>
    <t>Dátum objednania:</t>
  </si>
  <si>
    <t>počet ks</t>
  </si>
  <si>
    <t>cena/ks</t>
  </si>
  <si>
    <t>spolu</t>
  </si>
  <si>
    <t>iné</t>
  </si>
  <si>
    <t>poštovné a balné/doručenie</t>
  </si>
  <si>
    <t>expresné vybavenie</t>
  </si>
  <si>
    <t>SUMA K ÚHRADE</t>
  </si>
  <si>
    <t>Dátum odovzdania:</t>
  </si>
  <si>
    <t>Podpis preberajúceho:</t>
  </si>
  <si>
    <t>mikina s kapucňou</t>
  </si>
  <si>
    <t>mikina bez kapucne</t>
  </si>
  <si>
    <t>šedá</t>
  </si>
  <si>
    <t>Druh:</t>
  </si>
  <si>
    <t>mikina s kapucne</t>
  </si>
  <si>
    <t>tričko s krátkym rukávom</t>
  </si>
  <si>
    <t>tričko pásikavé dlhý rukáv</t>
  </si>
  <si>
    <t>tričko pásikavé krátky rukáv</t>
  </si>
  <si>
    <t>Predná strana</t>
  </si>
  <si>
    <t>potlac dopredu:</t>
  </si>
  <si>
    <t>potlac dozadu:</t>
  </si>
  <si>
    <t>logo</t>
  </si>
  <si>
    <t>obrázok</t>
  </si>
  <si>
    <t>text</t>
  </si>
  <si>
    <t>meno</t>
  </si>
  <si>
    <t>číslo</t>
  </si>
  <si>
    <t>Typ</t>
  </si>
  <si>
    <t>vyšitie</t>
  </si>
  <si>
    <t>jednofarebná potlač</t>
  </si>
  <si>
    <t>farebná potlač</t>
  </si>
  <si>
    <t>Zadná strana</t>
  </si>
  <si>
    <t>Počet</t>
  </si>
  <si>
    <t>A6 (10x15cm)</t>
  </si>
  <si>
    <t>A5 (15x21cm)</t>
  </si>
  <si>
    <t>A4 (21x30cm)</t>
  </si>
  <si>
    <t>Číslo na zadnú stranu</t>
  </si>
  <si>
    <t>Farba trička/mikiny</t>
  </si>
  <si>
    <t/>
  </si>
  <si>
    <t>meno+číslo</t>
  </si>
  <si>
    <t>OSTATNÉ POZNÁMKY K TRIČKÁM a MIKINÁM</t>
  </si>
  <si>
    <t>VYPLNENÝ OBJEDNÁVKOVÝ FORMULÁR SPOLU S PRÍPADNÝMI PODKLADMI PROSÍME POSLAŤ NA: info@maturitne-oznamko.sk</t>
  </si>
  <si>
    <t>Veľkosť</t>
  </si>
  <si>
    <t>Meno (vyšiť/tlačiť)</t>
  </si>
  <si>
    <t>Číslo z galérie/</t>
  </si>
  <si>
    <t>potlače</t>
  </si>
  <si>
    <t>Veľkosť výšivky/</t>
  </si>
  <si>
    <t>vlastný návrh</t>
  </si>
  <si>
    <t>VYSVETLIVKY</t>
  </si>
  <si>
    <t>Celkový počet veľkostí:</t>
  </si>
  <si>
    <t>Font:</t>
  </si>
  <si>
    <t>Veľkosť:</t>
  </si>
  <si>
    <t>Malé tlačené</t>
  </si>
  <si>
    <t>VEĽKÉ TLAČENÉ</t>
  </si>
  <si>
    <t>www.maturitne-oznamko.sk</t>
  </si>
  <si>
    <t>Kontur</t>
  </si>
  <si>
    <t>cena trička</t>
  </si>
  <si>
    <t>cena mikiny</t>
  </si>
  <si>
    <t>cena mikiny s kapucou</t>
  </si>
  <si>
    <t>pruskove tričko</t>
  </si>
  <si>
    <t>pruskove tričko - dlhy rukav</t>
  </si>
  <si>
    <t>priprava grafiky -jednofarebne</t>
  </si>
  <si>
    <t>priprava grafiky -dvojfarebne</t>
  </si>
  <si>
    <t>potlac 1farba</t>
  </si>
  <si>
    <t>viac</t>
  </si>
  <si>
    <t>potlac farebna</t>
  </si>
  <si>
    <t>biele</t>
  </si>
  <si>
    <t>farebne</t>
  </si>
  <si>
    <t>čísla</t>
  </si>
  <si>
    <t>bez kapuce</t>
  </si>
  <si>
    <t>unisex tričko:</t>
  </si>
  <si>
    <t>mikina s kapucňou:</t>
  </si>
  <si>
    <t>mikina bez kapucne:</t>
  </si>
  <si>
    <t>indiv.personizalicácia:</t>
  </si>
  <si>
    <t>indiv.personalizacia</t>
  </si>
  <si>
    <t>čisté</t>
  </si>
  <si>
    <t>Comic Sans</t>
  </si>
  <si>
    <t>Bodoni Bk BT</t>
  </si>
  <si>
    <t>Embassy BT</t>
  </si>
  <si>
    <t>Arial</t>
  </si>
  <si>
    <t>SignPainter</t>
  </si>
  <si>
    <t>Farba</t>
  </si>
  <si>
    <t>iná (napíš do poznámky)</t>
  </si>
  <si>
    <t>Farba:</t>
  </si>
  <si>
    <t>fekec biela</t>
  </si>
  <si>
    <t>fekec farebne</t>
  </si>
  <si>
    <t>mikiny</t>
  </si>
  <si>
    <t>príplatok vlastný dizajn</t>
  </si>
  <si>
    <t>unisex pásikové tričko</t>
  </si>
  <si>
    <t xml:space="preserve"> - krátky rukáv</t>
  </si>
  <si>
    <t xml:space="preserve"> - dlhý rukáv</t>
  </si>
  <si>
    <t xml:space="preserve"> - biele</t>
  </si>
  <si>
    <t xml:space="preserve"> - farebné</t>
  </si>
  <si>
    <t xml:space="preserve"> - tričká</t>
  </si>
  <si>
    <t xml:space="preserve"> - mikiny</t>
  </si>
  <si>
    <t xml:space="preserve"> - meno</t>
  </si>
  <si>
    <t xml:space="preserve"> - číslo</t>
  </si>
  <si>
    <t xml:space="preserve"> - meno s číslom</t>
  </si>
  <si>
    <t xml:space="preserve"> - jednofarebná</t>
  </si>
  <si>
    <t xml:space="preserve"> - farebná</t>
  </si>
  <si>
    <t xml:space="preserve"> - biela</t>
  </si>
  <si>
    <t>tricko</t>
  </si>
  <si>
    <t>tircko pasik</t>
  </si>
  <si>
    <t>unisex tričko/mikina bez alebo s kapucňou</t>
  </si>
  <si>
    <t>CENA 1 TRICKA - biele</t>
  </si>
  <si>
    <t>CENA 1 TRICKA - farebne</t>
  </si>
  <si>
    <t>JEDNA FARBA</t>
  </si>
  <si>
    <t>FAREBNE</t>
  </si>
  <si>
    <t>BIELE</t>
  </si>
  <si>
    <t>priprava farby</t>
  </si>
  <si>
    <t>cena jednofarebnosti</t>
  </si>
  <si>
    <t>cena farebnosti</t>
  </si>
  <si>
    <t>FEKEČOVÁ</t>
  </si>
  <si>
    <t>KONTÚR</t>
  </si>
  <si>
    <t>grafik</t>
  </si>
  <si>
    <t>Naše ceny</t>
  </si>
  <si>
    <t>FAREBNÉ</t>
  </si>
  <si>
    <t>do 15 triciek</t>
  </si>
  <si>
    <t>do 20 triciek</t>
  </si>
  <si>
    <t>nad 20 tričiek</t>
  </si>
  <si>
    <t>VYSITIE</t>
  </si>
  <si>
    <t>kod skoly</t>
  </si>
  <si>
    <t>160g/m2</t>
  </si>
  <si>
    <t>2. Comic Sans</t>
  </si>
  <si>
    <t>3. FrreHand521</t>
  </si>
  <si>
    <t>4. Bodoni Bk BT Itali</t>
  </si>
  <si>
    <t>5. Lucida handwriting</t>
  </si>
  <si>
    <t>6. Gabriola</t>
  </si>
  <si>
    <t>1. Arial rounded MT Bold</t>
  </si>
  <si>
    <t>Písmo a farba potlače/výšivky:</t>
  </si>
  <si>
    <t>FONTY PÍSIEM:</t>
  </si>
  <si>
    <t xml:space="preserve"> - vyšitie</t>
  </si>
  <si>
    <t>VYPLNENÝ FORMULÁR ODOŠLITE NA EMAIL: info@maturitne-oznamko.sk - min.počet tričiek/mikín - 5ks</t>
  </si>
  <si>
    <t>FAREBNÁ POTLAĆ</t>
  </si>
  <si>
    <t>príprava grafiky/tlače</t>
  </si>
  <si>
    <t>napis na tricko</t>
  </si>
  <si>
    <t>COLORPRINT</t>
  </si>
  <si>
    <t>logo vpredu</t>
  </si>
  <si>
    <t>meno pod logo</t>
  </si>
  <si>
    <t>napis na tricku</t>
  </si>
  <si>
    <t>napis iny</t>
  </si>
  <si>
    <t>XXL</t>
  </si>
  <si>
    <t>2019/2020</t>
  </si>
  <si>
    <r>
      <rPr>
        <b/>
        <sz val="14"/>
        <rFont val="Calibri"/>
        <family val="2"/>
      </rPr>
      <t>Zásady prania a ošetrovania potlačeného textilu alebo textilu s výšivkou</t>
    </r>
    <r>
      <rPr>
        <sz val="14"/>
        <rFont val="Calibri"/>
        <family val="2"/>
      </rPr>
      <t xml:space="preserve">
Pri praní a ošetrovaní potlačeného textilu dodržujte uvedené zásady. Nedodržanie týchto zásad môže viesť k poškodeniu potlače, zníženiu životnosti potlače/výšivky a straty nároku na uznanie reklamácie. Tieto parametre ošetrovania majú prednosť pred ikonami výrobcu textilu, uvedenými na samotnom nepotlačenom textile alebo textile s výšivkou.
1.	Prať a žehliť prevrátené potlačou/výšivkou dovnútra. Prať ručne alebo v práčke pri teplote max. 30°C, bez použitia aviváže a tekutých pracích prostriedkov. Nečistiť chemicky. 
2.	Žehliť pri nízkej teplote - max 110°C. 
3.	Používať pracie prostriedky bez obsahu chlóru a bieliacich prostriedkov - NEBIELIŤ.
4.	Nesušiť v sušičke. 
5.	Nedávať do pračky a nevystavovať mechanickému náporu hneď po prevzatí potlačeného textilu, farba potrebuje cca 2-3 dni na definitívne vyzretie, vytvrdnutie. 
Pre potlač/výšivku sú smerodajné tieto pokyny (NIE údaje na štítku produktu). Nedodržanie týchto zásad môže viesť k zníženiu životnosti a straty nároku na uznanie reklamácie. 
www.maturitne-oznamko.sk
</t>
    </r>
  </si>
  <si>
    <r>
      <t xml:space="preserve">Potvrdzujem, že sme si všetko poriadne skontrolovali a že všetky dodané veci boli v súlade s našou objednávkou a sú v poriadku. Taktiež potvrdzujem, že som sa oboznámil so </t>
    </r>
    <r>
      <rPr>
        <b/>
        <sz val="20"/>
        <rFont val="Calibri"/>
        <family val="2"/>
      </rPr>
      <t>Zásadami prania a ošetrovania potlačených textílií/textílií s výšivkou, ktoré sú súčasťou vyúčtovania.</t>
    </r>
  </si>
  <si>
    <t>TRIČKÁ/MIKINY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</si>
</sst>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_);[Red]\(#,##0\ &quot;€&quot;\)"/>
    <numFmt numFmtId="44" formatCode="_ * #,##0.00_)\ &quot;€&quot;_ ;_ * \(#,##0.00\)\ &quot;€&quot;_ ;_ * &quot;-&quot;??_)\ &quot;€&quot;_ ;_ @_ "/>
    <numFmt numFmtId="164" formatCode="[$-F800]dddd\,\ mmmm\ dd\,\ yyyy"/>
    <numFmt numFmtId="165" formatCode="_-* #,##0.00\ &quot;€&quot;_-;\-* #,##0.00\ &quot;€&quot;_-;_-* &quot;-&quot;??\ &quot;€&quot;_-;_-@_-"/>
    <numFmt numFmtId="166" formatCode="_-* #,##0.00\ [$€-41B]_-;\-* #,##0.00\ [$€-41B]_-;_-* &quot;-&quot;??\ [$€-41B]_-;_-@_-"/>
    <numFmt numFmtId="167" formatCode="&quot;0&quot;###,&quot;-&quot;\ ###,###"/>
    <numFmt numFmtId="168" formatCode="d/m/yyyy;@"/>
  </numFmts>
  <fonts count="5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4"/>
      <color theme="1"/>
      <name val="Edwardian Script ITC"/>
      <family val="4"/>
    </font>
    <font>
      <sz val="12"/>
      <color theme="1"/>
      <name val="Bodoni 72 Book"/>
      <charset val="238"/>
    </font>
    <font>
      <sz val="12"/>
      <color theme="1"/>
      <name val="Comic Sans MS"/>
      <family val="4"/>
    </font>
    <font>
      <sz val="12"/>
      <color theme="1"/>
      <name val="Arial"/>
      <family val="2"/>
    </font>
    <font>
      <sz val="14"/>
      <color theme="1"/>
      <name val="SignPainter-HouseScript"/>
      <family val="4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1"/>
      <name val="Lucida Handwriting Italic"/>
      <charset val="238"/>
    </font>
    <font>
      <sz val="12"/>
      <color theme="1"/>
      <name val="Arial Rounded MT Bold"/>
      <family val="2"/>
    </font>
    <font>
      <sz val="12"/>
      <color theme="1"/>
      <name val="Gabriola"/>
    </font>
    <font>
      <sz val="16"/>
      <color theme="1"/>
      <name val="Calibri (Text)_x0000_"/>
      <charset val="238"/>
    </font>
    <font>
      <sz val="12"/>
      <color theme="1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26"/>
      <name val="Calibri"/>
      <family val="2"/>
    </font>
    <font>
      <sz val="36"/>
      <name val="Calibri"/>
      <family val="2"/>
    </font>
    <font>
      <sz val="2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i/>
      <sz val="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6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/>
    <xf numFmtId="0" fontId="16" fillId="2" borderId="0" xfId="0" applyFont="1" applyFill="1" applyBorder="1" applyAlignment="1"/>
    <xf numFmtId="0" fontId="17" fillId="2" borderId="0" xfId="0" applyFont="1" applyFill="1" applyBorder="1"/>
    <xf numFmtId="0" fontId="0" fillId="2" borderId="0" xfId="0" applyFill="1" applyBorder="1"/>
    <xf numFmtId="0" fontId="13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4" fillId="2" borderId="0" xfId="0" applyFont="1" applyFill="1" applyBorder="1" applyAlignment="1" applyProtection="1"/>
    <xf numFmtId="0" fontId="6" fillId="0" borderId="0" xfId="0" applyFont="1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0" fillId="0" borderId="0" xfId="0" applyNumberFormat="1"/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0" fontId="6" fillId="0" borderId="36" xfId="0" applyFont="1" applyBorder="1"/>
    <xf numFmtId="0" fontId="0" fillId="0" borderId="36" xfId="0" applyBorder="1"/>
    <xf numFmtId="0" fontId="0" fillId="0" borderId="55" xfId="0" applyBorder="1"/>
    <xf numFmtId="0" fontId="0" fillId="0" borderId="22" xfId="0" applyBorder="1"/>
    <xf numFmtId="0" fontId="0" fillId="0" borderId="24" xfId="0" applyBorder="1"/>
    <xf numFmtId="0" fontId="0" fillId="0" borderId="15" xfId="0" applyFont="1" applyBorder="1"/>
    <xf numFmtId="0" fontId="0" fillId="0" borderId="5" xfId="0" applyFont="1" applyBorder="1"/>
    <xf numFmtId="0" fontId="0" fillId="0" borderId="28" xfId="0" applyBorder="1"/>
    <xf numFmtId="0" fontId="0" fillId="0" borderId="14" xfId="0" applyFont="1" applyBorder="1"/>
    <xf numFmtId="0" fontId="0" fillId="0" borderId="14" xfId="0" applyBorder="1"/>
    <xf numFmtId="0" fontId="0" fillId="0" borderId="35" xfId="0" applyBorder="1"/>
    <xf numFmtId="0" fontId="0" fillId="0" borderId="15" xfId="0" applyBorder="1"/>
    <xf numFmtId="0" fontId="0" fillId="0" borderId="5" xfId="0" applyBorder="1"/>
    <xf numFmtId="0" fontId="0" fillId="0" borderId="13" xfId="0" applyBorder="1"/>
    <xf numFmtId="2" fontId="0" fillId="0" borderId="14" xfId="0" applyNumberFormat="1" applyBorder="1"/>
    <xf numFmtId="0" fontId="0" fillId="0" borderId="56" xfId="0" applyBorder="1"/>
    <xf numFmtId="2" fontId="0" fillId="0" borderId="4" xfId="0" applyNumberFormat="1" applyBorder="1"/>
    <xf numFmtId="2" fontId="0" fillId="0" borderId="6" xfId="0" applyNumberFormat="1" applyBorder="1"/>
    <xf numFmtId="0" fontId="6" fillId="0" borderId="43" xfId="0" applyFont="1" applyBorder="1"/>
    <xf numFmtId="0" fontId="6" fillId="0" borderId="2" xfId="0" applyFont="1" applyBorder="1"/>
    <xf numFmtId="2" fontId="6" fillId="5" borderId="15" xfId="0" applyNumberFormat="1" applyFont="1" applyFill="1" applyBorder="1"/>
    <xf numFmtId="2" fontId="0" fillId="5" borderId="5" xfId="0" applyNumberFormat="1" applyFill="1" applyBorder="1"/>
    <xf numFmtId="2" fontId="0" fillId="5" borderId="54" xfId="0" applyNumberFormat="1" applyFill="1" applyBorder="1"/>
    <xf numFmtId="2" fontId="6" fillId="5" borderId="7" xfId="0" applyNumberFormat="1" applyFont="1" applyFill="1" applyBorder="1"/>
    <xf numFmtId="0" fontId="0" fillId="5" borderId="4" xfId="0" applyFill="1" applyBorder="1"/>
    <xf numFmtId="2" fontId="6" fillId="5" borderId="5" xfId="0" applyNumberFormat="1" applyFont="1" applyFill="1" applyBorder="1"/>
    <xf numFmtId="2" fontId="6" fillId="5" borderId="37" xfId="0" applyNumberFormat="1" applyFont="1" applyFill="1" applyBorder="1"/>
    <xf numFmtId="2" fontId="6" fillId="5" borderId="3" xfId="0" applyNumberFormat="1" applyFont="1" applyFill="1" applyBorder="1"/>
    <xf numFmtId="2" fontId="6" fillId="5" borderId="42" xfId="0" applyNumberFormat="1" applyFont="1" applyFill="1" applyBorder="1"/>
    <xf numFmtId="2" fontId="6" fillId="5" borderId="44" xfId="0" applyNumberFormat="1" applyFont="1" applyFill="1" applyBorder="1"/>
    <xf numFmtId="0" fontId="0" fillId="6" borderId="0" xfId="0" applyFill="1"/>
    <xf numFmtId="2" fontId="6" fillId="6" borderId="5" xfId="0" applyNumberFormat="1" applyFont="1" applyFill="1" applyBorder="1"/>
    <xf numFmtId="2" fontId="6" fillId="6" borderId="7" xfId="0" applyNumberFormat="1" applyFont="1" applyFill="1" applyBorder="1"/>
    <xf numFmtId="0" fontId="6" fillId="0" borderId="28" xfId="0" applyFont="1" applyBorder="1"/>
    <xf numFmtId="0" fontId="6" fillId="0" borderId="27" xfId="0" applyFont="1" applyBorder="1"/>
    <xf numFmtId="0" fontId="6" fillId="0" borderId="13" xfId="0" applyFont="1" applyBorder="1"/>
    <xf numFmtId="0" fontId="6" fillId="0" borderId="56" xfId="0" applyFont="1" applyBorder="1"/>
    <xf numFmtId="2" fontId="6" fillId="6" borderId="4" xfId="0" applyNumberFormat="1" applyFont="1" applyFill="1" applyBorder="1"/>
    <xf numFmtId="2" fontId="0" fillId="6" borderId="5" xfId="0" applyNumberFormat="1" applyFill="1" applyBorder="1"/>
    <xf numFmtId="2" fontId="0" fillId="6" borderId="6" xfId="0" applyNumberFormat="1" applyFill="1" applyBorder="1"/>
    <xf numFmtId="0" fontId="0" fillId="6" borderId="9" xfId="0" applyFill="1" applyBorder="1"/>
    <xf numFmtId="0" fontId="0" fillId="0" borderId="9" xfId="0" applyBorder="1"/>
    <xf numFmtId="0" fontId="0" fillId="0" borderId="11" xfId="0" applyBorder="1"/>
    <xf numFmtId="2" fontId="0" fillId="0" borderId="17" xfId="0" applyNumberFormat="1" applyBorder="1"/>
    <xf numFmtId="2" fontId="0" fillId="0" borderId="45" xfId="0" applyNumberFormat="1" applyBorder="1"/>
    <xf numFmtId="2" fontId="0" fillId="0" borderId="13" xfId="0" applyNumberFormat="1" applyBorder="1"/>
    <xf numFmtId="0" fontId="6" fillId="0" borderId="17" xfId="0" applyFont="1" applyBorder="1"/>
    <xf numFmtId="0" fontId="6" fillId="0" borderId="45" xfId="0" applyFont="1" applyBorder="1"/>
    <xf numFmtId="2" fontId="6" fillId="6" borderId="6" xfId="0" applyNumberFormat="1" applyFont="1" applyFill="1" applyBorder="1"/>
    <xf numFmtId="0" fontId="6" fillId="0" borderId="24" xfId="0" applyFont="1" applyBorder="1"/>
    <xf numFmtId="0" fontId="6" fillId="0" borderId="22" xfId="0" applyFont="1" applyBorder="1"/>
    <xf numFmtId="0" fontId="11" fillId="0" borderId="0" xfId="0" applyFont="1"/>
    <xf numFmtId="0" fontId="0" fillId="0" borderId="8" xfId="0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/>
    <xf numFmtId="0" fontId="0" fillId="0" borderId="20" xfId="0" applyBorder="1"/>
    <xf numFmtId="0" fontId="0" fillId="0" borderId="0" xfId="0" applyBorder="1"/>
    <xf numFmtId="2" fontId="0" fillId="0" borderId="0" xfId="0" applyNumberFormat="1" applyBorder="1"/>
    <xf numFmtId="0" fontId="0" fillId="0" borderId="27" xfId="0" applyBorder="1"/>
    <xf numFmtId="2" fontId="0" fillId="0" borderId="27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0" fillId="0" borderId="26" xfId="0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6" fontId="0" fillId="0" borderId="0" xfId="0" applyNumberFormat="1"/>
    <xf numFmtId="0" fontId="3" fillId="2" borderId="0" xfId="0" applyFont="1" applyFill="1" applyProtection="1">
      <protection locked="0"/>
    </xf>
    <xf numFmtId="0" fontId="0" fillId="3" borderId="22" xfId="0" applyFill="1" applyBorder="1" applyProtection="1"/>
    <xf numFmtId="0" fontId="0" fillId="3" borderId="23" xfId="0" applyFill="1" applyBorder="1" applyProtection="1"/>
    <xf numFmtId="0" fontId="6" fillId="3" borderId="23" xfId="0" applyFont="1" applyFill="1" applyBorder="1" applyAlignment="1" applyProtection="1">
      <alignment horizontal="center"/>
    </xf>
    <xf numFmtId="0" fontId="0" fillId="3" borderId="20" xfId="0" applyFill="1" applyBorder="1" applyProtection="1"/>
    <xf numFmtId="0" fontId="0" fillId="3" borderId="28" xfId="0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3" borderId="27" xfId="0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6" xfId="0" applyFill="1" applyBorder="1" applyProtection="1"/>
    <xf numFmtId="0" fontId="0" fillId="3" borderId="13" xfId="0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6" fillId="3" borderId="52" xfId="0" applyFont="1" applyFill="1" applyBorder="1" applyAlignment="1" applyProtection="1">
      <alignment horizontal="center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horizontal="center" vertical="center" wrapText="1"/>
    </xf>
    <xf numFmtId="0" fontId="7" fillId="3" borderId="5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5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/>
    </xf>
    <xf numFmtId="0" fontId="11" fillId="3" borderId="33" xfId="0" applyFont="1" applyFill="1" applyBorder="1" applyAlignment="1" applyProtection="1">
      <alignment horizontal="center"/>
    </xf>
    <xf numFmtId="0" fontId="11" fillId="3" borderId="3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11" fillId="3" borderId="49" xfId="0" applyFont="1" applyFill="1" applyBorder="1" applyAlignment="1" applyProtection="1">
      <alignment horizontal="center" wrapText="1"/>
    </xf>
    <xf numFmtId="0" fontId="11" fillId="3" borderId="48" xfId="0" applyFont="1" applyFill="1" applyBorder="1" applyAlignment="1" applyProtection="1">
      <alignment horizontal="center" wrapText="1"/>
    </xf>
    <xf numFmtId="0" fontId="11" fillId="3" borderId="51" xfId="0" applyFont="1" applyFill="1" applyBorder="1" applyAlignment="1" applyProtection="1">
      <alignment horizontal="center" wrapText="1"/>
    </xf>
    <xf numFmtId="0" fontId="6" fillId="7" borderId="0" xfId="0" applyFont="1" applyFill="1"/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57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left" wrapText="1"/>
    </xf>
    <xf numFmtId="0" fontId="10" fillId="2" borderId="14" xfId="0" applyFont="1" applyFill="1" applyBorder="1" applyAlignment="1" applyProtection="1">
      <alignment horizontal="left" wrapText="1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52" xfId="0" applyFont="1" applyFill="1" applyBorder="1" applyAlignment="1" applyProtection="1">
      <alignment horizontal="center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 wrapText="1"/>
    </xf>
    <xf numFmtId="0" fontId="10" fillId="2" borderId="54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left" wrapText="1"/>
    </xf>
    <xf numFmtId="0" fontId="11" fillId="3" borderId="0" xfId="0" applyFont="1" applyFill="1" applyBorder="1" applyAlignment="1" applyProtection="1">
      <alignment horizontal="left"/>
    </xf>
    <xf numFmtId="0" fontId="36" fillId="2" borderId="22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21" xfId="0" applyFont="1" applyFill="1" applyBorder="1" applyAlignment="1" applyProtection="1">
      <alignment horizontal="center" vertical="center"/>
    </xf>
    <xf numFmtId="0" fontId="11" fillId="2" borderId="48" xfId="0" applyFont="1" applyFill="1" applyBorder="1" applyAlignment="1" applyProtection="1">
      <alignment horizontal="right" wrapText="1"/>
    </xf>
    <xf numFmtId="0" fontId="11" fillId="2" borderId="19" xfId="0" applyFont="1" applyFill="1" applyBorder="1" applyAlignment="1" applyProtection="1">
      <alignment horizontal="right" wrapText="1"/>
    </xf>
    <xf numFmtId="0" fontId="10" fillId="2" borderId="4" xfId="0" applyFont="1" applyFill="1" applyBorder="1" applyAlignment="1" applyProtection="1">
      <alignment horizontal="left" wrapText="1"/>
    </xf>
    <xf numFmtId="0" fontId="10" fillId="2" borderId="15" xfId="0" applyFont="1" applyFill="1" applyBorder="1" applyAlignment="1" applyProtection="1">
      <alignment horizontal="left" wrapText="1"/>
    </xf>
    <xf numFmtId="0" fontId="10" fillId="2" borderId="5" xfId="0" applyFont="1" applyFill="1" applyBorder="1" applyAlignment="1" applyProtection="1">
      <alignment horizontal="left" wrapText="1"/>
    </xf>
    <xf numFmtId="0" fontId="11" fillId="2" borderId="51" xfId="0" applyFont="1" applyFill="1" applyBorder="1" applyAlignment="1" applyProtection="1">
      <alignment horizontal="right" wrapText="1"/>
    </xf>
    <xf numFmtId="0" fontId="11" fillId="2" borderId="47" xfId="0" applyFont="1" applyFill="1" applyBorder="1" applyAlignment="1" applyProtection="1">
      <alignment horizontal="right" wrapText="1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167" fontId="10" fillId="2" borderId="21" xfId="0" applyNumberFormat="1" applyFont="1" applyFill="1" applyBorder="1" applyAlignment="1" applyProtection="1">
      <alignment horizontal="left"/>
      <protection locked="0"/>
    </xf>
    <xf numFmtId="167" fontId="10" fillId="2" borderId="9" xfId="0" applyNumberFormat="1" applyFont="1" applyFill="1" applyBorder="1" applyAlignment="1" applyProtection="1">
      <alignment horizontal="left"/>
      <protection locked="0"/>
    </xf>
    <xf numFmtId="167" fontId="10" fillId="2" borderId="14" xfId="0" applyNumberFormat="1" applyFont="1" applyFill="1" applyBorder="1" applyAlignment="1" applyProtection="1">
      <alignment horizontal="left"/>
      <protection locked="0"/>
    </xf>
    <xf numFmtId="1" fontId="6" fillId="2" borderId="6" xfId="0" applyNumberFormat="1" applyFont="1" applyFill="1" applyBorder="1" applyAlignment="1" applyProtection="1">
      <alignment horizontal="left"/>
    </xf>
    <xf numFmtId="1" fontId="6" fillId="2" borderId="7" xfId="0" applyNumberFormat="1" applyFont="1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1" fontId="6" fillId="2" borderId="13" xfId="0" applyNumberFormat="1" applyFont="1" applyFill="1" applyBorder="1" applyAlignment="1" applyProtection="1">
      <alignment horizontal="left"/>
    </xf>
    <xf numFmtId="1" fontId="6" fillId="2" borderId="14" xfId="0" applyNumberFormat="1" applyFont="1" applyFill="1" applyBorder="1" applyAlignment="1" applyProtection="1">
      <alignment horizontal="left"/>
    </xf>
    <xf numFmtId="1" fontId="6" fillId="2" borderId="4" xfId="0" applyNumberFormat="1" applyFont="1" applyFill="1" applyBorder="1" applyAlignment="1" applyProtection="1">
      <alignment horizontal="left"/>
    </xf>
    <xf numFmtId="1" fontId="6" fillId="2" borderId="5" xfId="0" applyNumberFormat="1" applyFont="1" applyFill="1" applyBorder="1" applyAlignment="1" applyProtection="1">
      <alignment horizontal="left"/>
    </xf>
    <xf numFmtId="168" fontId="10" fillId="2" borderId="30" xfId="0" applyNumberFormat="1" applyFont="1" applyFill="1" applyBorder="1" applyAlignment="1" applyProtection="1">
      <alignment horizontal="left"/>
      <protection locked="0"/>
    </xf>
    <xf numFmtId="168" fontId="10" fillId="2" borderId="45" xfId="0" applyNumberFormat="1" applyFont="1" applyFill="1" applyBorder="1" applyAlignment="1" applyProtection="1">
      <alignment horizontal="left"/>
      <protection locked="0"/>
    </xf>
    <xf numFmtId="168" fontId="10" fillId="2" borderId="7" xfId="0" applyNumberFormat="1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wrapText="1"/>
      <protection locked="0"/>
    </xf>
    <xf numFmtId="0" fontId="10" fillId="2" borderId="14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 applyProtection="1">
      <alignment horizontal="left" wrapText="1"/>
      <protection locked="0"/>
    </xf>
    <xf numFmtId="0" fontId="11" fillId="2" borderId="49" xfId="0" applyFont="1" applyFill="1" applyBorder="1" applyAlignment="1" applyProtection="1">
      <alignment horizontal="right" wrapText="1"/>
    </xf>
    <xf numFmtId="0" fontId="11" fillId="2" borderId="18" xfId="0" applyFont="1" applyFill="1" applyBorder="1" applyAlignment="1" applyProtection="1">
      <alignment horizontal="right" wrapText="1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7" fillId="2" borderId="0" xfId="0" applyFont="1" applyFill="1"/>
    <xf numFmtId="0" fontId="37" fillId="2" borderId="0" xfId="0" applyFont="1" applyFill="1" applyAlignment="1">
      <alignment horizontal="center" vertical="center"/>
    </xf>
    <xf numFmtId="0" fontId="37" fillId="0" borderId="0" xfId="0" applyFont="1"/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/>
    </xf>
    <xf numFmtId="49" fontId="40" fillId="2" borderId="0" xfId="0" applyNumberFormat="1" applyFont="1" applyFill="1" applyBorder="1" applyAlignment="1">
      <alignment horizontal="right" vertical="center"/>
    </xf>
    <xf numFmtId="0" fontId="41" fillId="2" borderId="0" xfId="0" applyFont="1" applyFill="1"/>
    <xf numFmtId="0" fontId="42" fillId="2" borderId="0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center" vertical="center"/>
    </xf>
    <xf numFmtId="0" fontId="41" fillId="0" borderId="0" xfId="0" applyFont="1"/>
    <xf numFmtId="0" fontId="41" fillId="2" borderId="0" xfId="0" applyFont="1" applyFill="1" applyAlignment="1"/>
    <xf numFmtId="0" fontId="40" fillId="2" borderId="22" xfId="0" applyFont="1" applyFill="1" applyBorder="1" applyAlignment="1">
      <alignment horizontal="right"/>
    </xf>
    <xf numFmtId="0" fontId="40" fillId="2" borderId="23" xfId="0" applyFont="1" applyFill="1" applyBorder="1" applyAlignment="1">
      <alignment horizontal="right"/>
    </xf>
    <xf numFmtId="0" fontId="44" fillId="2" borderId="20" xfId="0" applyFont="1" applyFill="1" applyBorder="1" applyAlignment="1"/>
    <xf numFmtId="0" fontId="41" fillId="0" borderId="0" xfId="0" applyFont="1" applyAlignment="1"/>
    <xf numFmtId="0" fontId="40" fillId="2" borderId="28" xfId="0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44" fillId="2" borderId="27" xfId="0" applyFont="1" applyFill="1" applyBorder="1" applyAlignment="1"/>
    <xf numFmtId="0" fontId="44" fillId="2" borderId="28" xfId="0" applyFont="1" applyFill="1" applyBorder="1" applyAlignment="1"/>
    <xf numFmtId="0" fontId="44" fillId="2" borderId="0" xfId="0" applyFont="1" applyFill="1" applyBorder="1" applyAlignment="1"/>
    <xf numFmtId="0" fontId="41" fillId="2" borderId="0" xfId="0" applyFont="1" applyFill="1" applyAlignment="1">
      <alignment horizontal="center"/>
    </xf>
    <xf numFmtId="0" fontId="44" fillId="2" borderId="24" xfId="0" applyFont="1" applyFill="1" applyBorder="1" applyAlignment="1"/>
    <xf numFmtId="0" fontId="44" fillId="2" borderId="25" xfId="0" applyFont="1" applyFill="1" applyBorder="1" applyAlignment="1"/>
    <xf numFmtId="0" fontId="44" fillId="2" borderId="26" xfId="0" applyFont="1" applyFill="1" applyBorder="1" applyAlignment="1"/>
    <xf numFmtId="0" fontId="42" fillId="2" borderId="0" xfId="0" applyFont="1" applyFill="1" applyBorder="1" applyAlignment="1">
      <alignment horizontal="left"/>
    </xf>
    <xf numFmtId="0" fontId="42" fillId="2" borderId="0" xfId="0" applyFont="1" applyFill="1" applyBorder="1" applyAlignment="1"/>
    <xf numFmtId="0" fontId="41" fillId="2" borderId="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164" fontId="42" fillId="2" borderId="8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1" fillId="2" borderId="62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39" fillId="2" borderId="62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44" fillId="2" borderId="0" xfId="0" applyFont="1" applyFill="1" applyAlignment="1"/>
    <xf numFmtId="0" fontId="39" fillId="2" borderId="0" xfId="0" applyFont="1" applyFill="1" applyAlignment="1"/>
    <xf numFmtId="166" fontId="42" fillId="2" borderId="0" xfId="0" applyNumberFormat="1" applyFont="1" applyFill="1" applyAlignment="1"/>
    <xf numFmtId="0" fontId="44" fillId="2" borderId="0" xfId="0" applyFont="1" applyFill="1" applyAlignment="1">
      <alignment horizontal="left"/>
    </xf>
    <xf numFmtId="0" fontId="42" fillId="2" borderId="0" xfId="0" applyFont="1" applyFill="1" applyBorder="1" applyAlignment="1">
      <alignment horizontal="center"/>
    </xf>
    <xf numFmtId="0" fontId="41" fillId="2" borderId="0" xfId="0" applyFont="1" applyFill="1" applyBorder="1" applyAlignment="1"/>
    <xf numFmtId="4" fontId="41" fillId="2" borderId="0" xfId="0" applyNumberFormat="1" applyFont="1" applyFill="1" applyBorder="1" applyAlignment="1">
      <alignment horizontal="center"/>
    </xf>
    <xf numFmtId="165" fontId="41" fillId="2" borderId="0" xfId="0" applyNumberFormat="1" applyFont="1" applyFill="1" applyBorder="1" applyAlignment="1">
      <alignment horizontal="center"/>
    </xf>
    <xf numFmtId="0" fontId="41" fillId="0" borderId="0" xfId="0" applyFont="1" applyFill="1" applyAlignment="1"/>
    <xf numFmtId="0" fontId="40" fillId="2" borderId="31" xfId="0" applyFont="1" applyFill="1" applyBorder="1" applyAlignment="1">
      <alignment horizontal="left"/>
    </xf>
    <xf numFmtId="0" fontId="40" fillId="2" borderId="39" xfId="0" applyFont="1" applyFill="1" applyBorder="1" applyAlignment="1">
      <alignment horizontal="left"/>
    </xf>
    <xf numFmtId="0" fontId="40" fillId="2" borderId="40" xfId="0" applyFont="1" applyFill="1" applyBorder="1" applyAlignment="1">
      <alignment horizontal="left"/>
    </xf>
    <xf numFmtId="165" fontId="40" fillId="2" borderId="3" xfId="5" applyNumberFormat="1" applyFont="1" applyFill="1" applyBorder="1" applyAlignment="1">
      <alignment horizontal="center"/>
    </xf>
    <xf numFmtId="0" fontId="42" fillId="2" borderId="0" xfId="0" applyFont="1" applyFill="1" applyAlignment="1">
      <alignment horizontal="left"/>
    </xf>
    <xf numFmtId="0" fontId="42" fillId="2" borderId="0" xfId="0" applyFont="1" applyFill="1" applyAlignment="1">
      <alignment horizontal="center"/>
    </xf>
    <xf numFmtId="165" fontId="42" fillId="2" borderId="0" xfId="5" applyNumberFormat="1" applyFont="1" applyFill="1" applyBorder="1" applyAlignment="1">
      <alignment horizontal="center"/>
    </xf>
    <xf numFmtId="165" fontId="42" fillId="2" borderId="0" xfId="5" applyNumberFormat="1" applyFont="1" applyFill="1" applyAlignment="1">
      <alignment horizontal="center"/>
    </xf>
    <xf numFmtId="0" fontId="45" fillId="2" borderId="0" xfId="0" applyFont="1" applyFill="1" applyAlignment="1">
      <alignment horizontal="left" vertical="center" wrapText="1"/>
    </xf>
    <xf numFmtId="0" fontId="41" fillId="0" borderId="0" xfId="0" applyFont="1" applyFill="1"/>
    <xf numFmtId="0" fontId="46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7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top" wrapText="1"/>
    </xf>
    <xf numFmtId="0" fontId="48" fillId="2" borderId="0" xfId="0" applyFont="1" applyFill="1" applyAlignment="1">
      <alignment wrapText="1"/>
    </xf>
    <xf numFmtId="0" fontId="37" fillId="0" borderId="0" xfId="0" applyFont="1" applyAlignment="1">
      <alignment horizontal="center" vertical="center"/>
    </xf>
    <xf numFmtId="0" fontId="43" fillId="2" borderId="0" xfId="0" applyFont="1" applyFill="1" applyAlignment="1">
      <alignment horizontal="left" vertical="center" wrapText="1"/>
    </xf>
    <xf numFmtId="0" fontId="41" fillId="2" borderId="8" xfId="0" applyFont="1" applyFill="1" applyBorder="1" applyAlignment="1">
      <alignment horizontal="left"/>
    </xf>
    <xf numFmtId="0" fontId="41" fillId="2" borderId="9" xfId="0" applyFont="1" applyFill="1" applyBorder="1" applyAlignment="1">
      <alignment horizontal="left"/>
    </xf>
    <xf numFmtId="0" fontId="41" fillId="2" borderId="10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/>
    </xf>
    <xf numFmtId="0" fontId="41" fillId="2" borderId="8" xfId="0" applyFont="1" applyFill="1" applyBorder="1" applyAlignment="1"/>
    <xf numFmtId="0" fontId="41" fillId="2" borderId="9" xfId="0" applyFont="1" applyFill="1" applyBorder="1" applyAlignment="1"/>
    <xf numFmtId="0" fontId="41" fillId="2" borderId="59" xfId="0" applyFont="1" applyFill="1" applyBorder="1" applyAlignment="1">
      <alignment horizontal="left"/>
    </xf>
    <xf numFmtId="0" fontId="41" fillId="2" borderId="60" xfId="0" applyFont="1" applyFill="1" applyBorder="1" applyAlignment="1">
      <alignment horizontal="left"/>
    </xf>
    <xf numFmtId="0" fontId="41" fillId="2" borderId="58" xfId="0" applyFont="1" applyFill="1" applyBorder="1" applyAlignment="1" applyProtection="1">
      <alignment horizontal="left"/>
      <protection locked="0"/>
    </xf>
    <xf numFmtId="0" fontId="40" fillId="2" borderId="2" xfId="0" applyFont="1" applyFill="1" applyBorder="1" applyAlignment="1">
      <alignment horizontal="left"/>
    </xf>
    <xf numFmtId="0" fontId="40" fillId="2" borderId="37" xfId="0" applyFont="1" applyFill="1" applyBorder="1" applyAlignment="1">
      <alignment horizontal="left"/>
    </xf>
    <xf numFmtId="0" fontId="42" fillId="2" borderId="8" xfId="0" applyFont="1" applyFill="1" applyBorder="1" applyAlignment="1">
      <alignment horizontal="center"/>
    </xf>
    <xf numFmtId="165" fontId="41" fillId="2" borderId="1" xfId="0" applyNumberFormat="1" applyFont="1" applyFill="1" applyBorder="1" applyAlignment="1">
      <alignment horizontal="right"/>
    </xf>
    <xf numFmtId="165" fontId="42" fillId="2" borderId="1" xfId="5" applyNumberFormat="1" applyFont="1" applyFill="1" applyBorder="1" applyAlignment="1">
      <alignment horizontal="center"/>
    </xf>
    <xf numFmtId="0" fontId="42" fillId="2" borderId="9" xfId="0" applyFont="1" applyFill="1" applyBorder="1" applyAlignment="1">
      <alignment horizontal="center"/>
    </xf>
    <xf numFmtId="0" fontId="42" fillId="2" borderId="46" xfId="0" applyFont="1" applyFill="1" applyBorder="1" applyAlignment="1" applyProtection="1">
      <alignment horizontal="center"/>
      <protection locked="0"/>
    </xf>
    <xf numFmtId="165" fontId="42" fillId="2" borderId="36" xfId="0" applyNumberFormat="1" applyFont="1" applyFill="1" applyBorder="1" applyAlignment="1" applyProtection="1">
      <alignment horizontal="center"/>
      <protection locked="0"/>
    </xf>
    <xf numFmtId="165" fontId="42" fillId="2" borderId="36" xfId="5" applyNumberFormat="1" applyFont="1" applyFill="1" applyBorder="1" applyAlignment="1" applyProtection="1">
      <alignment horizontal="center"/>
    </xf>
    <xf numFmtId="0" fontId="51" fillId="2" borderId="38" xfId="0" applyFont="1" applyFill="1" applyBorder="1" applyAlignment="1">
      <alignment horizontal="center"/>
    </xf>
    <xf numFmtId="0" fontId="47" fillId="2" borderId="38" xfId="0" applyFont="1" applyFill="1" applyBorder="1" applyAlignment="1">
      <alignment horizontal="center"/>
    </xf>
    <xf numFmtId="165" fontId="40" fillId="2" borderId="3" xfId="0" applyNumberFormat="1" applyFont="1" applyFill="1" applyBorder="1" applyAlignment="1">
      <alignment horizontal="center"/>
    </xf>
    <xf numFmtId="0" fontId="41" fillId="2" borderId="31" xfId="0" applyFont="1" applyFill="1" applyBorder="1" applyAlignment="1">
      <alignment horizontal="left"/>
    </xf>
    <xf numFmtId="0" fontId="41" fillId="2" borderId="39" xfId="0" applyFont="1" applyFill="1" applyBorder="1" applyAlignment="1">
      <alignment horizontal="left"/>
    </xf>
    <xf numFmtId="0" fontId="42" fillId="2" borderId="38" xfId="0" applyNumberFormat="1" applyFont="1" applyFill="1" applyBorder="1" applyAlignment="1" applyProtection="1">
      <alignment horizontal="center"/>
    </xf>
    <xf numFmtId="165" fontId="41" fillId="2" borderId="37" xfId="0" applyNumberFormat="1" applyFont="1" applyFill="1" applyBorder="1" applyAlignment="1">
      <alignment horizontal="right"/>
    </xf>
    <xf numFmtId="165" fontId="42" fillId="2" borderId="3" xfId="5" applyNumberFormat="1" applyFont="1" applyFill="1" applyBorder="1" applyAlignment="1" applyProtection="1">
      <alignment horizontal="center"/>
    </xf>
    <xf numFmtId="0" fontId="41" fillId="2" borderId="41" xfId="0" applyFont="1" applyFill="1" applyBorder="1" applyAlignment="1">
      <alignment horizontal="left"/>
    </xf>
    <xf numFmtId="0" fontId="41" fillId="2" borderId="43" xfId="0" applyFont="1" applyFill="1" applyBorder="1" applyAlignment="1">
      <alignment horizontal="left"/>
    </xf>
    <xf numFmtId="0" fontId="41" fillId="2" borderId="42" xfId="0" applyFont="1" applyFill="1" applyBorder="1" applyAlignment="1">
      <alignment horizontal="left"/>
    </xf>
    <xf numFmtId="0" fontId="42" fillId="2" borderId="38" xfId="0" applyFont="1" applyFill="1" applyBorder="1" applyAlignment="1" applyProtection="1">
      <alignment horizontal="center"/>
      <protection locked="0"/>
    </xf>
    <xf numFmtId="165" fontId="41" fillId="2" borderId="42" xfId="0" applyNumberFormat="1" applyFont="1" applyFill="1" applyBorder="1" applyAlignment="1">
      <alignment horizontal="right"/>
    </xf>
    <xf numFmtId="165" fontId="42" fillId="2" borderId="44" xfId="5" applyNumberFormat="1" applyFont="1" applyFill="1" applyBorder="1" applyAlignment="1" applyProtection="1">
      <alignment horizontal="center"/>
    </xf>
    <xf numFmtId="0" fontId="42" fillId="2" borderId="49" xfId="0" applyFont="1" applyFill="1" applyBorder="1" applyAlignment="1">
      <alignment horizontal="left"/>
    </xf>
    <xf numFmtId="0" fontId="42" fillId="2" borderId="18" xfId="0" applyFont="1" applyFill="1" applyBorder="1" applyAlignment="1">
      <alignment horizontal="left"/>
    </xf>
    <xf numFmtId="0" fontId="42" fillId="2" borderId="48" xfId="0" applyFont="1" applyFill="1" applyBorder="1" applyAlignment="1">
      <alignment horizontal="left"/>
    </xf>
    <xf numFmtId="0" fontId="42" fillId="2" borderId="19" xfId="0" applyFont="1" applyFill="1" applyBorder="1" applyAlignment="1">
      <alignment horizontal="left"/>
    </xf>
    <xf numFmtId="0" fontId="42" fillId="2" borderId="51" xfId="0" applyFont="1" applyFill="1" applyBorder="1" applyAlignment="1">
      <alignment horizontal="left"/>
    </xf>
    <xf numFmtId="0" fontId="42" fillId="2" borderId="47" xfId="0" applyFont="1" applyFill="1" applyBorder="1" applyAlignment="1">
      <alignment horizontal="left"/>
    </xf>
    <xf numFmtId="0" fontId="47" fillId="2" borderId="4" xfId="0" applyFont="1" applyFill="1" applyBorder="1" applyAlignment="1">
      <alignment horizontal="left"/>
    </xf>
    <xf numFmtId="0" fontId="47" fillId="2" borderId="15" xfId="0" applyFont="1" applyFill="1" applyBorder="1" applyAlignment="1">
      <alignment horizontal="left"/>
    </xf>
    <xf numFmtId="0" fontId="47" fillId="2" borderId="5" xfId="0" applyFont="1" applyFill="1" applyBorder="1" applyAlignment="1">
      <alignment horizontal="left"/>
    </xf>
    <xf numFmtId="0" fontId="47" fillId="2" borderId="13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0" fontId="47" fillId="2" borderId="14" xfId="0" applyFont="1" applyFill="1" applyBorder="1" applyAlignment="1">
      <alignment horizontal="left"/>
    </xf>
    <xf numFmtId="168" fontId="47" fillId="2" borderId="6" xfId="0" applyNumberFormat="1" applyFont="1" applyFill="1" applyBorder="1" applyAlignment="1">
      <alignment horizontal="left"/>
    </xf>
    <xf numFmtId="168" fontId="47" fillId="2" borderId="54" xfId="0" applyNumberFormat="1" applyFont="1" applyFill="1" applyBorder="1" applyAlignment="1">
      <alignment horizontal="left"/>
    </xf>
    <xf numFmtId="168" fontId="47" fillId="2" borderId="7" xfId="0" applyNumberFormat="1" applyFont="1" applyFill="1" applyBorder="1" applyAlignment="1">
      <alignment horizontal="left"/>
    </xf>
    <xf numFmtId="0" fontId="50" fillId="2" borderId="0" xfId="0" applyFont="1" applyFill="1" applyBorder="1" applyAlignment="1">
      <alignment horizontal="left"/>
    </xf>
    <xf numFmtId="0" fontId="42" fillId="2" borderId="21" xfId="0" applyFont="1" applyFill="1" applyBorder="1" applyAlignment="1"/>
    <xf numFmtId="0" fontId="42" fillId="2" borderId="61" xfId="0" applyFont="1" applyFill="1" applyBorder="1" applyAlignment="1">
      <alignment horizontal="left"/>
    </xf>
    <xf numFmtId="0" fontId="42" fillId="2" borderId="12" xfId="0" applyFont="1" applyFill="1" applyBorder="1" applyAlignment="1">
      <alignment horizontal="left"/>
    </xf>
    <xf numFmtId="0" fontId="42" fillId="2" borderId="12" xfId="0" applyFont="1" applyFill="1" applyBorder="1" applyAlignment="1"/>
  </cellXfs>
  <cellStyles count="6">
    <cellStyle name="Hypertextové prepojenie" xfId="1" builtinId="8" hidden="1"/>
    <cellStyle name="Hypertextové prepojenie" xfId="3" builtinId="8" hidden="1"/>
    <cellStyle name="Mena" xfId="5" builtinId="4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0</xdr:rowOff>
    </xdr:from>
    <xdr:to>
      <xdr:col>23</xdr:col>
      <xdr:colOff>793750</xdr:colOff>
      <xdr:row>24</xdr:row>
      <xdr:rowOff>3175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16AC9C6A-7A6A-884C-8A0E-BCBCB8F78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0100" y="0"/>
          <a:ext cx="8928100" cy="694690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25</xdr:row>
      <xdr:rowOff>228600</xdr:rowOff>
    </xdr:from>
    <xdr:to>
      <xdr:col>24</xdr:col>
      <xdr:colOff>19050</xdr:colOff>
      <xdr:row>35</xdr:row>
      <xdr:rowOff>31750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68224FA-8F7D-8641-9704-65602916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8700" y="6705600"/>
          <a:ext cx="8750300" cy="2832100"/>
        </a:xfrm>
        <a:prstGeom prst="rect">
          <a:avLst/>
        </a:prstGeom>
      </xdr:spPr>
    </xdr:pic>
    <xdr:clientData/>
  </xdr:twoCellAnchor>
  <xdr:twoCellAnchor editAs="oneCell">
    <xdr:from>
      <xdr:col>13</xdr:col>
      <xdr:colOff>406400</xdr:colOff>
      <xdr:row>36</xdr:row>
      <xdr:rowOff>266700</xdr:rowOff>
    </xdr:from>
    <xdr:to>
      <xdr:col>20</xdr:col>
      <xdr:colOff>95250</xdr:colOff>
      <xdr:row>49</xdr:row>
      <xdr:rowOff>272393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B9E2702-5FA7-3642-9B23-575F8748C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0" y="10617200"/>
          <a:ext cx="5499100" cy="364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69"/>
  <sheetViews>
    <sheetView tabSelected="1" zoomScale="58" zoomScaleNormal="80" workbookViewId="0">
      <selection activeCell="C55" sqref="C55:L59"/>
    </sheetView>
  </sheetViews>
  <sheetFormatPr baseColWidth="10" defaultRowHeight="16"/>
  <cols>
    <col min="1" max="1" width="2.83203125" style="1" customWidth="1"/>
    <col min="2" max="2" width="6.5" style="1" customWidth="1"/>
    <col min="3" max="3" width="10.83203125" style="1"/>
    <col min="4" max="4" width="21.83203125" style="1" customWidth="1"/>
    <col min="5" max="5" width="17.5" style="1" bestFit="1" customWidth="1"/>
    <col min="6" max="6" width="17" style="1" customWidth="1"/>
    <col min="7" max="7" width="11.5" style="1" customWidth="1"/>
    <col min="8" max="8" width="16.1640625" style="1" customWidth="1"/>
    <col min="9" max="9" width="17.83203125" style="1" customWidth="1"/>
    <col min="10" max="10" width="18.1640625" style="1" customWidth="1"/>
    <col min="11" max="11" width="18.6640625" style="1" customWidth="1"/>
    <col min="12" max="12" width="18.83203125" style="1" customWidth="1"/>
    <col min="13" max="13" width="10" style="1" bestFit="1" customWidth="1"/>
    <col min="14" max="15" width="10.83203125" style="1"/>
    <col min="16" max="16" width="11.33203125" style="1" customWidth="1"/>
    <col min="17" max="16384" width="10.83203125" style="1"/>
  </cols>
  <sheetData>
    <row r="1" spans="2:41" ht="16" customHeight="1">
      <c r="B1" s="169" t="s">
        <v>28</v>
      </c>
      <c r="C1" s="170"/>
      <c r="D1" s="170"/>
      <c r="E1" s="170"/>
      <c r="F1" s="170"/>
      <c r="G1" s="170"/>
      <c r="H1" s="170"/>
      <c r="I1" s="170"/>
      <c r="J1" s="170"/>
      <c r="K1" s="170"/>
      <c r="L1" s="170" t="s">
        <v>187</v>
      </c>
      <c r="M1" s="173"/>
    </row>
    <row r="2" spans="2:41" ht="30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4"/>
    </row>
    <row r="3" spans="2:41" ht="30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41" ht="17" customHeight="1">
      <c r="B4" s="119"/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2"/>
    </row>
    <row r="5" spans="2:41" ht="25" customHeight="1">
      <c r="B5" s="123"/>
      <c r="C5" s="124" t="s">
        <v>38</v>
      </c>
      <c r="D5" s="125"/>
      <c r="E5" s="186" t="s">
        <v>177</v>
      </c>
      <c r="F5" s="186"/>
      <c r="G5" s="186"/>
      <c r="H5" s="186"/>
      <c r="I5" s="186"/>
      <c r="J5" s="186"/>
      <c r="K5" s="186"/>
      <c r="L5" s="186"/>
      <c r="M5" s="12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2:41" ht="25" customHeight="1">
      <c r="B6" s="123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2:41" ht="17" customHeight="1" thickBot="1">
      <c r="B7" s="123"/>
      <c r="C7" s="125"/>
      <c r="D7" s="125"/>
      <c r="E7" s="125"/>
      <c r="F7" s="125"/>
      <c r="G7" s="125"/>
      <c r="H7" s="125"/>
      <c r="I7" s="125"/>
      <c r="J7" s="127" t="s">
        <v>7</v>
      </c>
      <c r="K7" s="127"/>
      <c r="L7" s="127"/>
      <c r="M7" s="126"/>
    </row>
    <row r="8" spans="2:41" ht="24" customHeight="1">
      <c r="B8" s="123"/>
      <c r="C8" s="187" t="s">
        <v>15</v>
      </c>
      <c r="D8" s="188"/>
      <c r="E8" s="224"/>
      <c r="F8" s="225"/>
      <c r="G8" s="226"/>
      <c r="H8" s="125"/>
      <c r="I8" s="128" t="s">
        <v>8</v>
      </c>
      <c r="J8" s="221"/>
      <c r="K8" s="222"/>
      <c r="L8" s="223"/>
      <c r="M8" s="126"/>
    </row>
    <row r="9" spans="2:41" ht="24" customHeight="1" thickBot="1">
      <c r="B9" s="123"/>
      <c r="C9" s="189" t="s">
        <v>9</v>
      </c>
      <c r="D9" s="190"/>
      <c r="E9" s="227"/>
      <c r="F9" s="228"/>
      <c r="G9" s="229"/>
      <c r="H9" s="125"/>
      <c r="I9" s="129" t="s">
        <v>10</v>
      </c>
      <c r="J9" s="218"/>
      <c r="K9" s="219"/>
      <c r="L9" s="220"/>
      <c r="M9" s="126"/>
    </row>
    <row r="10" spans="2:41" ht="24" customHeight="1">
      <c r="B10" s="123"/>
      <c r="C10" s="189" t="s">
        <v>11</v>
      </c>
      <c r="D10" s="190"/>
      <c r="E10" s="230"/>
      <c r="F10" s="231"/>
      <c r="G10" s="232"/>
      <c r="H10" s="125"/>
      <c r="I10" s="125"/>
      <c r="J10" s="125"/>
      <c r="K10" s="125"/>
      <c r="L10" s="125"/>
      <c r="M10" s="126"/>
    </row>
    <row r="11" spans="2:41" ht="24" customHeight="1" thickBot="1">
      <c r="B11" s="123"/>
      <c r="C11" s="189" t="s">
        <v>12</v>
      </c>
      <c r="D11" s="190"/>
      <c r="E11" s="227"/>
      <c r="F11" s="228"/>
      <c r="G11" s="229"/>
      <c r="H11" s="125"/>
      <c r="I11" s="125"/>
      <c r="J11" s="127" t="s">
        <v>13</v>
      </c>
      <c r="K11" s="127"/>
      <c r="L11" s="127"/>
      <c r="M11" s="126"/>
    </row>
    <row r="12" spans="2:41" ht="24" customHeight="1" thickBot="1">
      <c r="B12" s="123"/>
      <c r="C12" s="251" t="s">
        <v>16</v>
      </c>
      <c r="D12" s="252"/>
      <c r="E12" s="248"/>
      <c r="F12" s="249"/>
      <c r="G12" s="250"/>
      <c r="H12" s="125"/>
      <c r="I12" s="128" t="s">
        <v>14</v>
      </c>
      <c r="J12" s="235"/>
      <c r="K12" s="236"/>
      <c r="L12" s="237"/>
      <c r="M12" s="126"/>
    </row>
    <row r="13" spans="2:41" ht="24" customHeight="1">
      <c r="B13" s="123"/>
      <c r="C13" s="125"/>
      <c r="D13" s="125"/>
      <c r="E13" s="125"/>
      <c r="F13" s="125"/>
      <c r="G13" s="125"/>
      <c r="H13" s="125"/>
      <c r="I13" s="130" t="s">
        <v>8</v>
      </c>
      <c r="J13" s="238"/>
      <c r="K13" s="239"/>
      <c r="L13" s="240"/>
      <c r="M13" s="126"/>
    </row>
    <row r="14" spans="2:41" ht="24" customHeight="1" thickBot="1">
      <c r="B14" s="123"/>
      <c r="C14" s="125"/>
      <c r="D14" s="125"/>
      <c r="E14" s="125"/>
      <c r="F14" s="125"/>
      <c r="G14" s="125"/>
      <c r="H14" s="125"/>
      <c r="I14" s="129" t="s">
        <v>10</v>
      </c>
      <c r="J14" s="241"/>
      <c r="K14" s="242"/>
      <c r="L14" s="243"/>
      <c r="M14" s="126"/>
    </row>
    <row r="15" spans="2:41" ht="20" customHeight="1" thickBot="1"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</row>
    <row r="16" spans="2:41" s="2" customFormat="1" ht="20" customHeight="1" thickBot="1"/>
    <row r="17" spans="2:13" ht="20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2"/>
    </row>
    <row r="18" spans="2:13" ht="20" customHeight="1" thickBot="1">
      <c r="B18" s="123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2:13" ht="23" customHeight="1">
      <c r="B19" s="123"/>
      <c r="C19" s="175" t="s">
        <v>59</v>
      </c>
      <c r="D19" s="180"/>
      <c r="E19" s="177" t="s">
        <v>82</v>
      </c>
      <c r="F19" s="175" t="s">
        <v>72</v>
      </c>
      <c r="G19" s="180"/>
      <c r="H19" s="177" t="s">
        <v>64</v>
      </c>
      <c r="I19" s="175" t="s">
        <v>76</v>
      </c>
      <c r="J19" s="134" t="s">
        <v>91</v>
      </c>
      <c r="K19" s="177" t="s">
        <v>77</v>
      </c>
      <c r="L19" s="134" t="s">
        <v>89</v>
      </c>
      <c r="M19" s="126"/>
    </row>
    <row r="20" spans="2:13" ht="22" customHeight="1" thickBot="1">
      <c r="B20" s="123"/>
      <c r="C20" s="176"/>
      <c r="D20" s="181"/>
      <c r="E20" s="178"/>
      <c r="F20" s="176"/>
      <c r="G20" s="181"/>
      <c r="H20" s="178"/>
      <c r="I20" s="176"/>
      <c r="J20" s="135" t="s">
        <v>90</v>
      </c>
      <c r="K20" s="178"/>
      <c r="L20" s="135" t="s">
        <v>92</v>
      </c>
      <c r="M20" s="126"/>
    </row>
    <row r="21" spans="2:13" ht="23" customHeight="1">
      <c r="B21" s="123"/>
      <c r="C21" s="246" t="s">
        <v>57</v>
      </c>
      <c r="D21" s="247"/>
      <c r="E21" s="21"/>
      <c r="F21" s="182"/>
      <c r="G21" s="183"/>
      <c r="H21" s="14"/>
      <c r="I21" s="14"/>
      <c r="J21" s="14"/>
      <c r="K21" s="14"/>
      <c r="L21" s="24"/>
      <c r="M21" s="126"/>
    </row>
    <row r="22" spans="2:13" ht="23" customHeight="1">
      <c r="B22" s="123"/>
      <c r="C22" s="244" t="s">
        <v>56</v>
      </c>
      <c r="D22" s="245"/>
      <c r="E22" s="22"/>
      <c r="F22" s="184"/>
      <c r="G22" s="185"/>
      <c r="H22" s="16"/>
      <c r="I22" s="16"/>
      <c r="J22" s="16"/>
      <c r="K22" s="39"/>
      <c r="L22" s="17"/>
      <c r="M22" s="126"/>
    </row>
    <row r="23" spans="2:13" ht="23" customHeight="1">
      <c r="B23" s="123"/>
      <c r="C23" s="244" t="s">
        <v>61</v>
      </c>
      <c r="D23" s="245"/>
      <c r="E23" s="22"/>
      <c r="F23" s="184"/>
      <c r="G23" s="185"/>
      <c r="H23" s="16"/>
      <c r="I23" s="16"/>
      <c r="J23" s="16"/>
      <c r="K23" s="40"/>
      <c r="L23" s="17"/>
      <c r="M23" s="126"/>
    </row>
    <row r="24" spans="2:13" ht="23" customHeight="1">
      <c r="B24" s="123"/>
      <c r="C24" s="244" t="s">
        <v>63</v>
      </c>
      <c r="D24" s="245"/>
      <c r="E24" s="22"/>
      <c r="F24" s="184"/>
      <c r="G24" s="185"/>
      <c r="H24" s="16"/>
      <c r="I24" s="16"/>
      <c r="J24" s="16"/>
      <c r="K24" s="40"/>
      <c r="L24" s="17"/>
      <c r="M24" s="126"/>
    </row>
    <row r="25" spans="2:13" ht="23" customHeight="1" thickBot="1">
      <c r="B25" s="123"/>
      <c r="C25" s="233" t="s">
        <v>62</v>
      </c>
      <c r="D25" s="234"/>
      <c r="E25" s="23"/>
      <c r="F25" s="253"/>
      <c r="G25" s="254"/>
      <c r="H25" s="19"/>
      <c r="I25" s="19"/>
      <c r="J25" s="19"/>
      <c r="K25" s="41"/>
      <c r="L25" s="38"/>
      <c r="M25" s="126"/>
    </row>
    <row r="26" spans="2:13" ht="20" customHeight="1" thickBot="1">
      <c r="B26" s="123"/>
      <c r="C26" s="125"/>
      <c r="D26" s="125"/>
      <c r="E26" s="125"/>
      <c r="F26" s="125"/>
      <c r="G26" s="136"/>
      <c r="H26" s="136"/>
      <c r="I26" s="137"/>
      <c r="J26" s="125"/>
      <c r="K26" s="125"/>
      <c r="L26" s="125"/>
      <c r="M26" s="126"/>
    </row>
    <row r="27" spans="2:13" ht="35" customHeight="1" thickBot="1">
      <c r="B27" s="123"/>
      <c r="C27" s="150" t="s">
        <v>6</v>
      </c>
      <c r="D27" s="139" t="s">
        <v>88</v>
      </c>
      <c r="E27" s="138" t="s">
        <v>81</v>
      </c>
      <c r="F27" s="138" t="s">
        <v>87</v>
      </c>
      <c r="G27" s="137"/>
      <c r="H27" s="136"/>
      <c r="I27" s="150" t="s">
        <v>6</v>
      </c>
      <c r="J27" s="139" t="s">
        <v>88</v>
      </c>
      <c r="K27" s="138" t="s">
        <v>81</v>
      </c>
      <c r="L27" s="163" t="s">
        <v>87</v>
      </c>
      <c r="M27" s="126"/>
    </row>
    <row r="28" spans="2:13" ht="23" customHeight="1">
      <c r="B28" s="123"/>
      <c r="C28" s="164">
        <v>1</v>
      </c>
      <c r="D28" s="13"/>
      <c r="E28" s="14"/>
      <c r="F28" s="24"/>
      <c r="G28" s="140"/>
      <c r="H28" s="136"/>
      <c r="I28" s="164">
        <v>19</v>
      </c>
      <c r="J28" s="160"/>
      <c r="K28" s="14"/>
      <c r="L28" s="24"/>
      <c r="M28" s="126"/>
    </row>
    <row r="29" spans="2:13" ht="23" customHeight="1">
      <c r="B29" s="123"/>
      <c r="C29" s="148">
        <v>2</v>
      </c>
      <c r="D29" s="15"/>
      <c r="E29" s="16"/>
      <c r="F29" s="17"/>
      <c r="G29" s="140"/>
      <c r="H29" s="136"/>
      <c r="I29" s="147">
        <v>20</v>
      </c>
      <c r="J29" s="161"/>
      <c r="K29" s="16"/>
      <c r="L29" s="17"/>
      <c r="M29" s="126"/>
    </row>
    <row r="30" spans="2:13" ht="23" customHeight="1">
      <c r="B30" s="123"/>
      <c r="C30" s="148">
        <v>3</v>
      </c>
      <c r="D30" s="15"/>
      <c r="E30" s="16"/>
      <c r="F30" s="17"/>
      <c r="G30" s="140"/>
      <c r="H30" s="136"/>
      <c r="I30" s="147">
        <v>21</v>
      </c>
      <c r="J30" s="161"/>
      <c r="K30" s="16"/>
      <c r="L30" s="17"/>
      <c r="M30" s="126"/>
    </row>
    <row r="31" spans="2:13" ht="23" customHeight="1">
      <c r="B31" s="123"/>
      <c r="C31" s="148">
        <v>4</v>
      </c>
      <c r="D31" s="15"/>
      <c r="E31" s="16"/>
      <c r="F31" s="17"/>
      <c r="G31" s="140"/>
      <c r="H31" s="136"/>
      <c r="I31" s="147">
        <v>22</v>
      </c>
      <c r="J31" s="161"/>
      <c r="K31" s="16"/>
      <c r="L31" s="17"/>
      <c r="M31" s="126"/>
    </row>
    <row r="32" spans="2:13" ht="23" customHeight="1">
      <c r="B32" s="123"/>
      <c r="C32" s="148">
        <v>5</v>
      </c>
      <c r="D32" s="15"/>
      <c r="E32" s="16"/>
      <c r="F32" s="17"/>
      <c r="G32" s="140"/>
      <c r="H32" s="136"/>
      <c r="I32" s="147">
        <v>23</v>
      </c>
      <c r="J32" s="161"/>
      <c r="K32" s="16"/>
      <c r="L32" s="17"/>
      <c r="M32" s="126"/>
    </row>
    <row r="33" spans="2:15" ht="23" customHeight="1">
      <c r="B33" s="123"/>
      <c r="C33" s="148">
        <v>6</v>
      </c>
      <c r="D33" s="15"/>
      <c r="E33" s="16"/>
      <c r="F33" s="17"/>
      <c r="G33" s="140"/>
      <c r="H33" s="136"/>
      <c r="I33" s="147">
        <v>24</v>
      </c>
      <c r="J33" s="161"/>
      <c r="K33" s="16"/>
      <c r="L33" s="17"/>
      <c r="M33" s="126"/>
    </row>
    <row r="34" spans="2:15" ht="23" customHeight="1">
      <c r="B34" s="123"/>
      <c r="C34" s="148">
        <v>7</v>
      </c>
      <c r="D34" s="15"/>
      <c r="E34" s="16"/>
      <c r="F34" s="17"/>
      <c r="G34" s="140"/>
      <c r="H34" s="136"/>
      <c r="I34" s="147">
        <v>25</v>
      </c>
      <c r="J34" s="161"/>
      <c r="K34" s="16"/>
      <c r="L34" s="17"/>
      <c r="M34" s="126"/>
    </row>
    <row r="35" spans="2:15" ht="23" customHeight="1">
      <c r="B35" s="123"/>
      <c r="C35" s="148">
        <v>8</v>
      </c>
      <c r="D35" s="15"/>
      <c r="E35" s="16"/>
      <c r="F35" s="17"/>
      <c r="G35" s="140"/>
      <c r="H35" s="136"/>
      <c r="I35" s="147">
        <v>26</v>
      </c>
      <c r="J35" s="161"/>
      <c r="K35" s="16"/>
      <c r="L35" s="17"/>
      <c r="M35" s="126"/>
    </row>
    <row r="36" spans="2:15" ht="23" customHeight="1">
      <c r="B36" s="123"/>
      <c r="C36" s="148">
        <v>9</v>
      </c>
      <c r="D36" s="15"/>
      <c r="E36" s="16"/>
      <c r="F36" s="17"/>
      <c r="G36" s="140"/>
      <c r="H36" s="136"/>
      <c r="I36" s="147">
        <v>27</v>
      </c>
      <c r="J36" s="161"/>
      <c r="K36" s="16"/>
      <c r="L36" s="17"/>
      <c r="M36" s="126"/>
    </row>
    <row r="37" spans="2:15" ht="23" customHeight="1">
      <c r="B37" s="123"/>
      <c r="C37" s="148">
        <v>10</v>
      </c>
      <c r="D37" s="15"/>
      <c r="E37" s="16"/>
      <c r="F37" s="17"/>
      <c r="G37" s="140"/>
      <c r="H37" s="136"/>
      <c r="I37" s="147">
        <v>28</v>
      </c>
      <c r="J37" s="161"/>
      <c r="K37" s="16"/>
      <c r="L37" s="17"/>
      <c r="M37" s="126"/>
      <c r="O37" s="118" t="s">
        <v>175</v>
      </c>
    </row>
    <row r="38" spans="2:15" ht="23" customHeight="1">
      <c r="B38" s="123"/>
      <c r="C38" s="148">
        <v>11</v>
      </c>
      <c r="D38" s="15"/>
      <c r="E38" s="16"/>
      <c r="F38" s="17"/>
      <c r="G38" s="140"/>
      <c r="H38" s="136"/>
      <c r="I38" s="147">
        <v>29</v>
      </c>
      <c r="J38" s="161"/>
      <c r="K38" s="16"/>
      <c r="L38" s="17"/>
      <c r="M38" s="126"/>
    </row>
    <row r="39" spans="2:15" ht="23" customHeight="1">
      <c r="B39" s="123"/>
      <c r="C39" s="148">
        <v>12</v>
      </c>
      <c r="D39" s="15"/>
      <c r="E39" s="16"/>
      <c r="F39" s="17"/>
      <c r="G39" s="140"/>
      <c r="H39" s="136"/>
      <c r="I39" s="147">
        <v>30</v>
      </c>
      <c r="J39" s="161"/>
      <c r="K39" s="16"/>
      <c r="L39" s="17"/>
      <c r="M39" s="126"/>
    </row>
    <row r="40" spans="2:15" ht="23" customHeight="1">
      <c r="B40" s="123"/>
      <c r="C40" s="148">
        <v>13</v>
      </c>
      <c r="D40" s="15"/>
      <c r="E40" s="16"/>
      <c r="F40" s="17"/>
      <c r="G40" s="140"/>
      <c r="H40" s="136"/>
      <c r="I40" s="147">
        <v>31</v>
      </c>
      <c r="J40" s="161"/>
      <c r="K40" s="16"/>
      <c r="L40" s="17"/>
      <c r="M40" s="126"/>
    </row>
    <row r="41" spans="2:15" ht="23" customHeight="1">
      <c r="B41" s="123"/>
      <c r="C41" s="148">
        <v>14</v>
      </c>
      <c r="D41" s="15"/>
      <c r="E41" s="16"/>
      <c r="F41" s="17"/>
      <c r="G41" s="140"/>
      <c r="H41" s="136"/>
      <c r="I41" s="147">
        <v>32</v>
      </c>
      <c r="J41" s="161"/>
      <c r="K41" s="16"/>
      <c r="L41" s="17"/>
      <c r="M41" s="126"/>
    </row>
    <row r="42" spans="2:15" ht="23" customHeight="1">
      <c r="B42" s="123"/>
      <c r="C42" s="148">
        <v>15</v>
      </c>
      <c r="D42" s="15"/>
      <c r="E42" s="16"/>
      <c r="F42" s="17"/>
      <c r="G42" s="140"/>
      <c r="H42" s="136"/>
      <c r="I42" s="147">
        <v>33</v>
      </c>
      <c r="J42" s="161"/>
      <c r="K42" s="16"/>
      <c r="L42" s="17"/>
      <c r="M42" s="126"/>
    </row>
    <row r="43" spans="2:15" ht="20" customHeight="1">
      <c r="B43" s="123"/>
      <c r="C43" s="148">
        <v>16</v>
      </c>
      <c r="D43" s="15"/>
      <c r="E43" s="16"/>
      <c r="F43" s="17"/>
      <c r="G43" s="125"/>
      <c r="H43" s="125"/>
      <c r="I43" s="147">
        <v>34</v>
      </c>
      <c r="J43" s="161"/>
      <c r="K43" s="16"/>
      <c r="L43" s="17"/>
      <c r="M43" s="126"/>
    </row>
    <row r="44" spans="2:15" ht="20" customHeight="1">
      <c r="B44" s="123"/>
      <c r="C44" s="148">
        <v>17</v>
      </c>
      <c r="D44" s="15"/>
      <c r="E44" s="16"/>
      <c r="F44" s="17"/>
      <c r="G44" s="125"/>
      <c r="H44" s="125"/>
      <c r="I44" s="147">
        <v>35</v>
      </c>
      <c r="J44" s="161"/>
      <c r="K44" s="16"/>
      <c r="L44" s="17"/>
      <c r="M44" s="126"/>
    </row>
    <row r="45" spans="2:15" ht="20" customHeight="1" thickBot="1">
      <c r="B45" s="123"/>
      <c r="C45" s="149">
        <v>18</v>
      </c>
      <c r="D45" s="18"/>
      <c r="E45" s="19"/>
      <c r="F45" s="20"/>
      <c r="G45" s="125"/>
      <c r="H45" s="125"/>
      <c r="I45" s="165">
        <v>36</v>
      </c>
      <c r="J45" s="162"/>
      <c r="K45" s="19"/>
      <c r="L45" s="20"/>
      <c r="M45" s="126"/>
    </row>
    <row r="46" spans="2:15" ht="20" customHeight="1">
      <c r="B46" s="123"/>
      <c r="C46" s="140"/>
      <c r="D46" s="140"/>
      <c r="E46" s="141"/>
      <c r="F46" s="137"/>
      <c r="G46" s="125"/>
      <c r="H46" s="125"/>
      <c r="I46" s="142"/>
      <c r="J46" s="142"/>
      <c r="K46" s="142"/>
      <c r="L46" s="142"/>
      <c r="M46" s="126"/>
    </row>
    <row r="47" spans="2:15" ht="20" customHeight="1" thickBot="1">
      <c r="B47" s="123"/>
      <c r="C47" s="179" t="s">
        <v>94</v>
      </c>
      <c r="D47" s="179"/>
      <c r="E47" s="141"/>
      <c r="F47" s="179" t="s">
        <v>174</v>
      </c>
      <c r="G47" s="179"/>
      <c r="H47" s="179"/>
      <c r="I47" s="142"/>
      <c r="J47" s="142"/>
      <c r="K47" s="142"/>
      <c r="L47" s="142"/>
      <c r="M47" s="126"/>
    </row>
    <row r="48" spans="2:15" ht="23" customHeight="1">
      <c r="B48" s="123"/>
      <c r="C48" s="151" t="s">
        <v>4</v>
      </c>
      <c r="D48" s="35"/>
      <c r="E48" s="141"/>
      <c r="F48" s="156" t="s">
        <v>95</v>
      </c>
      <c r="G48" s="261"/>
      <c r="H48" s="262"/>
      <c r="I48" s="142"/>
      <c r="J48" s="142"/>
      <c r="K48" s="142"/>
      <c r="L48" s="142"/>
      <c r="M48" s="126"/>
    </row>
    <row r="49" spans="2:42" ht="23" customHeight="1">
      <c r="B49" s="123"/>
      <c r="C49" s="152" t="s">
        <v>3</v>
      </c>
      <c r="D49" s="36"/>
      <c r="E49" s="141"/>
      <c r="F49" s="157" t="s">
        <v>96</v>
      </c>
      <c r="G49" s="255"/>
      <c r="H49" s="256"/>
      <c r="I49" s="142"/>
      <c r="J49" s="142"/>
      <c r="K49" s="142"/>
      <c r="L49" s="142"/>
      <c r="M49" s="126"/>
    </row>
    <row r="50" spans="2:42" ht="23" customHeight="1" thickBot="1">
      <c r="B50" s="123"/>
      <c r="C50" s="152" t="s">
        <v>1</v>
      </c>
      <c r="D50" s="36"/>
      <c r="E50" s="141"/>
      <c r="F50" s="158" t="s">
        <v>128</v>
      </c>
      <c r="G50" s="257"/>
      <c r="H50" s="258"/>
      <c r="I50" s="142"/>
      <c r="J50" s="142"/>
      <c r="K50" s="142"/>
      <c r="L50" s="142"/>
      <c r="M50" s="126"/>
    </row>
    <row r="51" spans="2:42" ht="23" customHeight="1">
      <c r="B51" s="123"/>
      <c r="C51" s="152" t="s">
        <v>2</v>
      </c>
      <c r="D51" s="36"/>
      <c r="E51" s="141"/>
      <c r="F51" s="143"/>
      <c r="G51" s="143"/>
      <c r="H51" s="143"/>
      <c r="I51" s="142"/>
      <c r="J51" s="142"/>
      <c r="K51" s="142"/>
      <c r="L51" s="142"/>
      <c r="M51" s="126"/>
    </row>
    <row r="52" spans="2:42" ht="23" customHeight="1" thickBot="1">
      <c r="B52" s="123"/>
      <c r="C52" s="153" t="s">
        <v>5</v>
      </c>
      <c r="D52" s="37"/>
      <c r="E52" s="141"/>
      <c r="F52" s="143"/>
      <c r="G52" s="143"/>
      <c r="H52" s="143"/>
      <c r="I52" s="142"/>
      <c r="J52" s="142"/>
      <c r="K52" s="142"/>
      <c r="L52" s="142"/>
      <c r="M52" s="126"/>
    </row>
    <row r="53" spans="2:42" ht="23" customHeight="1" thickBot="1">
      <c r="B53" s="123"/>
      <c r="C53" s="140"/>
      <c r="D53" s="141"/>
      <c r="E53" s="141"/>
      <c r="F53" s="143"/>
      <c r="G53" s="143"/>
      <c r="H53" s="143"/>
      <c r="I53" s="143"/>
      <c r="J53" s="142"/>
      <c r="K53" s="142"/>
      <c r="L53" s="142"/>
      <c r="M53" s="126"/>
      <c r="N53" s="144"/>
      <c r="O53" s="154" t="s">
        <v>93</v>
      </c>
      <c r="P53" s="154"/>
      <c r="Q53" s="155"/>
      <c r="R53" s="155"/>
      <c r="S53" s="155"/>
      <c r="T53" s="155"/>
    </row>
    <row r="54" spans="2:42" ht="24" customHeight="1" thickBot="1">
      <c r="B54" s="123"/>
      <c r="C54" s="194" t="s">
        <v>85</v>
      </c>
      <c r="D54" s="194"/>
      <c r="E54" s="194"/>
      <c r="F54" s="194"/>
      <c r="G54" s="143"/>
      <c r="H54" s="143"/>
      <c r="I54" s="143"/>
      <c r="J54" s="142"/>
      <c r="K54" s="142"/>
      <c r="L54" s="142"/>
      <c r="M54" s="126"/>
      <c r="N54" s="144"/>
      <c r="O54" s="259" t="s">
        <v>18</v>
      </c>
      <c r="P54" s="260"/>
      <c r="Q54" s="213" t="s">
        <v>148</v>
      </c>
      <c r="R54" s="214"/>
      <c r="S54" s="214"/>
      <c r="T54" s="215"/>
    </row>
    <row r="55" spans="2:42" ht="24" customHeight="1">
      <c r="B55" s="123"/>
      <c r="C55" s="195"/>
      <c r="D55" s="196"/>
      <c r="E55" s="196"/>
      <c r="F55" s="196"/>
      <c r="G55" s="196"/>
      <c r="H55" s="196"/>
      <c r="I55" s="196"/>
      <c r="J55" s="196"/>
      <c r="K55" s="196"/>
      <c r="L55" s="197"/>
      <c r="M55" s="126"/>
      <c r="N55" s="144"/>
      <c r="O55" s="211" t="s">
        <v>19</v>
      </c>
      <c r="P55" s="212"/>
      <c r="Q55" s="166" t="s">
        <v>21</v>
      </c>
      <c r="R55" s="167"/>
      <c r="S55" s="167"/>
      <c r="T55" s="168"/>
    </row>
    <row r="56" spans="2:42" ht="24" customHeight="1">
      <c r="B56" s="123"/>
      <c r="C56" s="198"/>
      <c r="D56" s="199"/>
      <c r="E56" s="199"/>
      <c r="F56" s="199"/>
      <c r="G56" s="199"/>
      <c r="H56" s="199"/>
      <c r="I56" s="199"/>
      <c r="J56" s="199"/>
      <c r="K56" s="199"/>
      <c r="L56" s="200"/>
      <c r="M56" s="126"/>
      <c r="N56" s="144"/>
      <c r="O56" s="211" t="s">
        <v>0</v>
      </c>
      <c r="P56" s="212"/>
      <c r="Q56" s="166" t="s">
        <v>22</v>
      </c>
      <c r="R56" s="167"/>
      <c r="S56" s="167"/>
      <c r="T56" s="168"/>
    </row>
    <row r="57" spans="2:42" ht="24" customHeight="1">
      <c r="B57" s="123"/>
      <c r="C57" s="198"/>
      <c r="D57" s="199"/>
      <c r="E57" s="199"/>
      <c r="F57" s="199"/>
      <c r="G57" s="199"/>
      <c r="H57" s="199"/>
      <c r="I57" s="199"/>
      <c r="J57" s="199"/>
      <c r="K57" s="199"/>
      <c r="L57" s="200"/>
      <c r="M57" s="126"/>
      <c r="N57" s="144"/>
      <c r="O57" s="211" t="s">
        <v>25</v>
      </c>
      <c r="P57" s="212"/>
      <c r="Q57" s="166" t="s">
        <v>23</v>
      </c>
      <c r="R57" s="167"/>
      <c r="S57" s="167"/>
      <c r="T57" s="168"/>
    </row>
    <row r="58" spans="2:42" ht="24" customHeight="1">
      <c r="B58" s="123"/>
      <c r="C58" s="198"/>
      <c r="D58" s="199"/>
      <c r="E58" s="199"/>
      <c r="F58" s="199"/>
      <c r="G58" s="199"/>
      <c r="H58" s="199"/>
      <c r="I58" s="199"/>
      <c r="J58" s="199"/>
      <c r="K58" s="199"/>
      <c r="L58" s="200"/>
      <c r="M58" s="126"/>
      <c r="N58" s="144"/>
      <c r="O58" s="211" t="s">
        <v>20</v>
      </c>
      <c r="P58" s="212"/>
      <c r="Q58" s="166" t="s">
        <v>24</v>
      </c>
      <c r="R58" s="167"/>
      <c r="S58" s="167"/>
      <c r="T58" s="168"/>
    </row>
    <row r="59" spans="2:42" ht="24" customHeight="1" thickBot="1">
      <c r="B59" s="123"/>
      <c r="C59" s="201"/>
      <c r="D59" s="202"/>
      <c r="E59" s="202"/>
      <c r="F59" s="202"/>
      <c r="G59" s="202"/>
      <c r="H59" s="202"/>
      <c r="I59" s="202"/>
      <c r="J59" s="202"/>
      <c r="K59" s="202"/>
      <c r="L59" s="203"/>
      <c r="M59" s="126"/>
      <c r="N59" s="144"/>
      <c r="O59" s="211" t="s">
        <v>26</v>
      </c>
      <c r="P59" s="212"/>
      <c r="Q59" s="166" t="s">
        <v>27</v>
      </c>
      <c r="R59" s="167"/>
      <c r="S59" s="167"/>
      <c r="T59" s="168"/>
    </row>
    <row r="60" spans="2:42" ht="24" customHeight="1" thickBot="1">
      <c r="B60" s="123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  <c r="N60" s="144"/>
      <c r="O60" s="216" t="s">
        <v>20</v>
      </c>
      <c r="P60" s="217"/>
      <c r="Q60" s="191" t="s">
        <v>167</v>
      </c>
      <c r="R60" s="192"/>
      <c r="S60" s="192"/>
      <c r="T60" s="193"/>
    </row>
    <row r="61" spans="2:42">
      <c r="B61" s="123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42" ht="17" thickBot="1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3"/>
    </row>
    <row r="63" spans="2:42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</row>
    <row r="64" spans="2:42" s="8" customFormat="1" ht="26" customHeight="1">
      <c r="B64" s="205" t="s">
        <v>39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7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2:42" s="8" customForma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5"/>
      <c r="O65" s="5"/>
      <c r="P65" s="5"/>
      <c r="Q65" s="5"/>
      <c r="R65" s="6"/>
      <c r="S65" s="6"/>
      <c r="T65" s="5"/>
      <c r="U65" s="5"/>
      <c r="V65" s="7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</row>
    <row r="66" spans="2:42" s="8" customFormat="1" ht="26" customHeight="1">
      <c r="B66" s="208" t="s">
        <v>40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2:42" s="8" customFormat="1" ht="16" customHeight="1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2:42">
      <c r="B68" s="204" t="s">
        <v>86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</row>
    <row r="69" spans="2:42"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</sheetData>
  <sheetProtection algorithmName="SHA-512" hashValue="FqByhnNZPUniq0hVi0QX0bLCwKKOCMXuP12m9qTZifgRgVYXAkZQ0BV/CxxZ6FIHPrpITo0ivis7YggScuMxLg==" saltValue="CsLgClF8SCjGW+Wjk1Q8Dg==" spinCount="100000" sheet="1" objects="1" scenarios="1" selectLockedCells="1"/>
  <mergeCells count="58">
    <mergeCell ref="G49:H49"/>
    <mergeCell ref="G50:H50"/>
    <mergeCell ref="O54:P54"/>
    <mergeCell ref="O55:P55"/>
    <mergeCell ref="F23:G23"/>
    <mergeCell ref="F47:H47"/>
    <mergeCell ref="G48:H48"/>
    <mergeCell ref="C25:D25"/>
    <mergeCell ref="J12:L12"/>
    <mergeCell ref="J13:L13"/>
    <mergeCell ref="J14:L14"/>
    <mergeCell ref="C22:D22"/>
    <mergeCell ref="C21:D21"/>
    <mergeCell ref="E12:G12"/>
    <mergeCell ref="C12:D12"/>
    <mergeCell ref="F25:G25"/>
    <mergeCell ref="C23:D23"/>
    <mergeCell ref="C24:D24"/>
    <mergeCell ref="F24:G24"/>
    <mergeCell ref="C11:D11"/>
    <mergeCell ref="J9:L9"/>
    <mergeCell ref="J8:L8"/>
    <mergeCell ref="E8:G8"/>
    <mergeCell ref="E9:G9"/>
    <mergeCell ref="E10:G10"/>
    <mergeCell ref="E11:G11"/>
    <mergeCell ref="Q60:T60"/>
    <mergeCell ref="C54:F54"/>
    <mergeCell ref="C55:L59"/>
    <mergeCell ref="B68:M69"/>
    <mergeCell ref="B64:M64"/>
    <mergeCell ref="B66:M66"/>
    <mergeCell ref="O56:P56"/>
    <mergeCell ref="O57:P57"/>
    <mergeCell ref="Q54:T54"/>
    <mergeCell ref="Q55:T55"/>
    <mergeCell ref="Q56:T56"/>
    <mergeCell ref="O58:P58"/>
    <mergeCell ref="O59:P59"/>
    <mergeCell ref="O60:P60"/>
    <mergeCell ref="Q57:T57"/>
    <mergeCell ref="Q58:T58"/>
    <mergeCell ref="Q59:T59"/>
    <mergeCell ref="B1:K2"/>
    <mergeCell ref="L1:M2"/>
    <mergeCell ref="I19:I20"/>
    <mergeCell ref="K19:K20"/>
    <mergeCell ref="C47:D47"/>
    <mergeCell ref="C19:D20"/>
    <mergeCell ref="E19:E20"/>
    <mergeCell ref="F19:G20"/>
    <mergeCell ref="H19:H20"/>
    <mergeCell ref="F21:G21"/>
    <mergeCell ref="F22:G22"/>
    <mergeCell ref="E5:L5"/>
    <mergeCell ref="C8:D8"/>
    <mergeCell ref="C9:D9"/>
    <mergeCell ref="C10:D10"/>
  </mergeCells>
  <phoneticPr fontId="9" type="noConversion"/>
  <dataValidations count="2">
    <dataValidation type="textLength" allowBlank="1" showInputMessage="1" showErrorMessage="1" errorTitle="Počet písmen" error="Vyšiť/vytlačiť je možné max. 8 znakov_x000a__x000a_" sqref="D28:D45" xr:uid="{D4A7C7B1-D19B-EA47-8A79-B3C906C853DE}">
      <formula1>0</formula1>
      <formula2>10</formula2>
    </dataValidation>
    <dataValidation type="textLength" allowBlank="1" showInputMessage="1" showErrorMessage="1" errorTitle="Počet písmen" error="Vyšiť/vytlačiť je možné max. 8 znakov_x000a_" sqref="J28:J45" xr:uid="{6DEFBFB6-9207-CD43-845E-61F913E35D05}">
      <formula1>0</formula1>
      <formula2>10</formula2>
    </dataValidation>
  </dataValidations>
  <pageMargins left="0" right="0" top="0" bottom="0" header="0" footer="0"/>
  <pageSetup scale="52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412A845-9B43-F44B-8465-48CA88ABCCDB}">
          <x14:formula1>
            <xm:f>Hárok2!$C$1:$C$11</xm:f>
          </x14:formula1>
          <xm:sqref>E22</xm:sqref>
        </x14:dataValidation>
        <x14:dataValidation type="list" allowBlank="1" showInputMessage="1" showErrorMessage="1" xr:uid="{ADE39572-8F3B-3047-AA86-722EC45FC39B}">
          <x14:formula1>
            <xm:f>Hárok2!$C$1:$C$10</xm:f>
          </x14:formula1>
          <xm:sqref>E21</xm:sqref>
        </x14:dataValidation>
        <x14:dataValidation type="list" allowBlank="1" showInputMessage="1" showErrorMessage="1" xr:uid="{793224F5-D85D-5A45-A064-B25471B1ADBB}">
          <x14:formula1>
            <xm:f>Hárok2!$A$1:$A$11</xm:f>
          </x14:formula1>
          <xm:sqref>E23</xm:sqref>
        </x14:dataValidation>
        <x14:dataValidation type="list" allowBlank="1" showInputMessage="1" showErrorMessage="1" xr:uid="{D6F5D622-FE7A-2B42-82BD-6164E50CEAE2}">
          <x14:formula1>
            <xm:f>Hárok2!$A$13:$A$17</xm:f>
          </x14:formula1>
          <xm:sqref>E24</xm:sqref>
        </x14:dataValidation>
        <x14:dataValidation type="list" allowBlank="1" showInputMessage="1" showErrorMessage="1" xr:uid="{CBBF5399-E735-634D-96DA-9554F9DA6C38}">
          <x14:formula1>
            <xm:f>Hárok2!$A$13:$A$14</xm:f>
          </x14:formula1>
          <xm:sqref>E25</xm:sqref>
        </x14:dataValidation>
        <x14:dataValidation type="list" allowBlank="1" showInputMessage="1" showErrorMessage="1" xr:uid="{4DC2DA36-B9E8-BB4F-BB1D-C660742104B4}">
          <x14:formula1>
            <xm:f>Hárok2!$C$20:$C$24</xm:f>
          </x14:formula1>
          <xm:sqref>I21:I25</xm:sqref>
        </x14:dataValidation>
        <x14:dataValidation type="list" allowBlank="1" showInputMessage="1" showErrorMessage="1" xr:uid="{A554D2CC-149C-6648-A74F-A8AA77792415}">
          <x14:formula1>
            <xm:f>Hárok2!$E$18:$E$21</xm:f>
          </x14:formula1>
          <xm:sqref>J21:J25</xm:sqref>
        </x14:dataValidation>
        <x14:dataValidation type="list" allowBlank="1" showInputMessage="1" showErrorMessage="1" xr:uid="{71ABEDE8-DFFF-FF40-B7FF-EAC2C3E7D571}">
          <x14:formula1>
            <xm:f>Hárok2!$A$25:$A$30</xm:f>
          </x14:formula1>
          <xm:sqref>L28:L45 F29:F45</xm:sqref>
        </x14:dataValidation>
        <x14:dataValidation type="list" allowBlank="1" showInputMessage="1" showErrorMessage="1" xr:uid="{49F90F98-B5E1-3B45-8A1F-D67BB8EC2D67}">
          <x14:formula1>
            <xm:f>Hárok2!$A$20:$A$24</xm:f>
          </x14:formula1>
          <xm:sqref>H21:H25</xm:sqref>
        </x14:dataValidation>
        <x14:dataValidation type="list" allowBlank="1" showInputMessage="1" showErrorMessage="1" xr:uid="{424D5D0A-27F2-254E-96E5-31C29C22E042}">
          <x14:formula1>
            <xm:f>Hárok2!$A$32:$A$34</xm:f>
          </x14:formula1>
          <xm:sqref>G49</xm:sqref>
        </x14:dataValidation>
        <x14:dataValidation type="list" allowBlank="1" showInputMessage="1" showErrorMessage="1" xr:uid="{BF09C0DB-EFC5-BD4E-BBB5-A1811F43FD98}">
          <x14:formula1>
            <xm:f>Hárok2!$E$1:$E$5</xm:f>
          </x14:formula1>
          <xm:sqref>F21:G25</xm:sqref>
        </x14:dataValidation>
        <x14:dataValidation type="list" allowBlank="1" showInputMessage="1" showErrorMessage="1" xr:uid="{B4D78A01-BF45-FD40-9E12-4FAE7A74706F}">
          <x14:formula1>
            <xm:f>Hárok2!$G$5:$G$31</xm:f>
          </x14:formula1>
          <xm:sqref>K21:L21 K22:K25</xm:sqref>
        </x14:dataValidation>
        <x14:dataValidation type="list" allowBlank="1" showInputMessage="1" showErrorMessage="1" xr:uid="{BF17BC63-8EB7-864A-80D8-877828302A76}">
          <x14:formula1>
            <xm:f>Hárok2!$E$43:$E$49</xm:f>
          </x14:formula1>
          <xm:sqref>G50</xm:sqref>
        </x14:dataValidation>
        <x14:dataValidation type="list" allowBlank="1" showInputMessage="1" showErrorMessage="1" xr:uid="{C83B97F0-1E4C-2B4C-853F-E46FF8838E8A}">
          <x14:formula1>
            <xm:f>Hárok2!$B$53:$B$59</xm:f>
          </x14:formula1>
          <xm:sqref>G48</xm:sqref>
        </x14:dataValidation>
        <x14:dataValidation type="list" allowBlank="1" showInputMessage="1" showErrorMessage="1" xr:uid="{C517E747-D827-2A45-BC69-CEB08D0274BC}">
          <x14:formula1>
            <xm:f>Hárok2!$A$25:$A$31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4"/>
  <sheetViews>
    <sheetView zoomScale="80" zoomScaleNormal="80" zoomScalePageLayoutView="80" workbookViewId="0">
      <selection activeCell="B21" sqref="B21:D21"/>
    </sheetView>
  </sheetViews>
  <sheetFormatPr baseColWidth="10" defaultColWidth="8.83203125" defaultRowHeight="16"/>
  <cols>
    <col min="1" max="1" width="8.83203125" style="272"/>
    <col min="2" max="2" width="17.1640625" style="272" customWidth="1"/>
    <col min="3" max="3" width="13.83203125" style="272" customWidth="1"/>
    <col min="4" max="4" width="20.83203125" style="272" customWidth="1"/>
    <col min="5" max="5" width="19.33203125" style="272" customWidth="1"/>
    <col min="6" max="6" width="15.5" style="332" customWidth="1"/>
    <col min="7" max="7" width="21.33203125" style="272" bestFit="1" customWidth="1"/>
    <col min="8" max="8" width="10" style="272" bestFit="1" customWidth="1"/>
    <col min="9" max="11" width="8.83203125" style="272"/>
    <col min="12" max="12" width="13.1640625" style="272" bestFit="1" customWidth="1"/>
    <col min="13" max="17" width="8.83203125" style="272"/>
    <col min="18" max="18" width="8.83203125" style="272" customWidth="1"/>
    <col min="19" max="16384" width="8.83203125" style="272"/>
  </cols>
  <sheetData>
    <row r="1" spans="1:18">
      <c r="A1" s="270"/>
      <c r="B1" s="270"/>
      <c r="C1" s="270"/>
      <c r="D1" s="270"/>
      <c r="E1" s="270"/>
      <c r="F1" s="271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20" customHeight="1">
      <c r="A2" s="270"/>
      <c r="B2" s="273" t="s">
        <v>41</v>
      </c>
      <c r="C2" s="273"/>
      <c r="D2" s="273"/>
      <c r="E2" s="273"/>
      <c r="F2" s="273"/>
      <c r="G2" s="273"/>
      <c r="H2" s="274"/>
      <c r="I2" s="275"/>
      <c r="J2" s="274"/>
      <c r="K2" s="274"/>
      <c r="L2" s="276" t="s">
        <v>187</v>
      </c>
      <c r="M2" s="276"/>
      <c r="N2" s="276"/>
      <c r="O2" s="276"/>
      <c r="P2" s="276"/>
      <c r="Q2" s="276"/>
      <c r="R2" s="274"/>
    </row>
    <row r="3" spans="1:18" ht="20" customHeight="1">
      <c r="A3" s="270"/>
      <c r="B3" s="273"/>
      <c r="C3" s="273"/>
      <c r="D3" s="273"/>
      <c r="E3" s="273"/>
      <c r="F3" s="273"/>
      <c r="G3" s="273"/>
      <c r="H3" s="274"/>
      <c r="I3" s="275"/>
      <c r="J3" s="274"/>
      <c r="K3" s="274"/>
      <c r="L3" s="276"/>
      <c r="M3" s="276"/>
      <c r="N3" s="276"/>
      <c r="O3" s="276"/>
      <c r="P3" s="276"/>
      <c r="Q3" s="276"/>
      <c r="R3" s="274"/>
    </row>
    <row r="4" spans="1:18">
      <c r="A4" s="270"/>
      <c r="B4" s="270"/>
      <c r="C4" s="270"/>
      <c r="D4" s="270"/>
      <c r="E4" s="270"/>
      <c r="F4" s="271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s="280" customFormat="1" ht="25" thickBot="1">
      <c r="A5" s="277"/>
      <c r="B5" s="278" t="s">
        <v>38</v>
      </c>
      <c r="C5" s="278"/>
      <c r="D5" s="278"/>
      <c r="E5" s="277"/>
      <c r="F5" s="279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1:18" s="285" customFormat="1" ht="34" customHeight="1">
      <c r="A6" s="281"/>
      <c r="B6" s="366" t="s">
        <v>42</v>
      </c>
      <c r="C6" s="367"/>
      <c r="D6" s="372">
        <f>Objednaj!E8</f>
        <v>0</v>
      </c>
      <c r="E6" s="373"/>
      <c r="F6" s="373"/>
      <c r="G6" s="374"/>
      <c r="H6" s="281"/>
      <c r="I6" s="281"/>
      <c r="J6" s="281"/>
      <c r="K6" s="282"/>
      <c r="L6" s="283"/>
      <c r="M6" s="283"/>
      <c r="N6" s="283"/>
      <c r="O6" s="283"/>
      <c r="P6" s="283"/>
      <c r="Q6" s="284"/>
      <c r="R6" s="281"/>
    </row>
    <row r="7" spans="1:18" s="285" customFormat="1" ht="34" customHeight="1">
      <c r="A7" s="281"/>
      <c r="B7" s="368" t="s">
        <v>9</v>
      </c>
      <c r="C7" s="369"/>
      <c r="D7" s="375">
        <f>Objednaj!E9</f>
        <v>0</v>
      </c>
      <c r="E7" s="376"/>
      <c r="F7" s="376"/>
      <c r="G7" s="377"/>
      <c r="H7" s="281"/>
      <c r="I7" s="281"/>
      <c r="J7" s="281"/>
      <c r="K7" s="286" t="s">
        <v>99</v>
      </c>
      <c r="L7" s="287"/>
      <c r="M7" s="287"/>
      <c r="N7" s="287"/>
      <c r="O7" s="287"/>
      <c r="P7" s="287"/>
      <c r="Q7" s="288"/>
      <c r="R7" s="281"/>
    </row>
    <row r="8" spans="1:18" s="285" customFormat="1" ht="34" customHeight="1">
      <c r="A8" s="281"/>
      <c r="B8" s="368" t="s">
        <v>11</v>
      </c>
      <c r="C8" s="369"/>
      <c r="D8" s="375">
        <f>Objednaj!E10</f>
        <v>0</v>
      </c>
      <c r="E8" s="376"/>
      <c r="F8" s="376"/>
      <c r="G8" s="377"/>
      <c r="H8" s="281"/>
      <c r="I8" s="281"/>
      <c r="J8" s="281"/>
      <c r="K8" s="286" t="s">
        <v>43</v>
      </c>
      <c r="L8" s="287"/>
      <c r="M8" s="287"/>
      <c r="N8" s="287"/>
      <c r="O8" s="287"/>
      <c r="P8" s="287"/>
      <c r="Q8" s="288"/>
      <c r="R8" s="281"/>
    </row>
    <row r="9" spans="1:18" s="285" customFormat="1" ht="34" customHeight="1">
      <c r="A9" s="281"/>
      <c r="B9" s="368" t="s">
        <v>44</v>
      </c>
      <c r="C9" s="369"/>
      <c r="D9" s="375">
        <f>Objednaj!E11</f>
        <v>0</v>
      </c>
      <c r="E9" s="376"/>
      <c r="F9" s="376"/>
      <c r="G9" s="377"/>
      <c r="H9" s="281"/>
      <c r="I9" s="281"/>
      <c r="J9" s="281"/>
      <c r="K9" s="286" t="s">
        <v>45</v>
      </c>
      <c r="L9" s="287"/>
      <c r="M9" s="287"/>
      <c r="N9" s="287"/>
      <c r="O9" s="287"/>
      <c r="P9" s="287"/>
      <c r="Q9" s="288"/>
      <c r="R9" s="281"/>
    </row>
    <row r="10" spans="1:18" s="285" customFormat="1" ht="34" customHeight="1" thickBot="1">
      <c r="A10" s="281"/>
      <c r="B10" s="370" t="s">
        <v>46</v>
      </c>
      <c r="C10" s="371"/>
      <c r="D10" s="378">
        <f>Objednaj!E12</f>
        <v>0</v>
      </c>
      <c r="E10" s="379"/>
      <c r="F10" s="379"/>
      <c r="G10" s="380"/>
      <c r="H10" s="281"/>
      <c r="I10" s="281"/>
      <c r="J10" s="281"/>
      <c r="K10" s="289"/>
      <c r="L10" s="290"/>
      <c r="M10" s="290"/>
      <c r="N10" s="290"/>
      <c r="O10" s="290"/>
      <c r="P10" s="290"/>
      <c r="Q10" s="288"/>
      <c r="R10" s="281"/>
    </row>
    <row r="11" spans="1:18" s="285" customFormat="1" ht="34" customHeight="1" thickBot="1">
      <c r="A11" s="281"/>
      <c r="B11" s="281"/>
      <c r="C11" s="281"/>
      <c r="D11" s="281"/>
      <c r="E11" s="281"/>
      <c r="F11" s="291"/>
      <c r="G11" s="281"/>
      <c r="H11" s="281"/>
      <c r="I11" s="281"/>
      <c r="J11" s="281"/>
      <c r="K11" s="292"/>
      <c r="L11" s="293"/>
      <c r="M11" s="293"/>
      <c r="N11" s="293"/>
      <c r="O11" s="293"/>
      <c r="P11" s="293"/>
      <c r="Q11" s="294"/>
      <c r="R11" s="281"/>
    </row>
    <row r="12" spans="1:18" s="285" customFormat="1" ht="34" customHeight="1">
      <c r="A12" s="281"/>
      <c r="B12" s="381" t="s">
        <v>190</v>
      </c>
      <c r="C12" s="381"/>
      <c r="D12" s="381"/>
      <c r="E12" s="296"/>
      <c r="F12" s="297"/>
      <c r="G12" s="297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</row>
    <row r="13" spans="1:18" s="285" customFormat="1" ht="34" customHeight="1">
      <c r="A13" s="281"/>
      <c r="B13" s="298"/>
      <c r="C13" s="299"/>
      <c r="D13" s="299"/>
      <c r="E13" s="300" t="s">
        <v>47</v>
      </c>
      <c r="F13" s="301" t="s">
        <v>48</v>
      </c>
      <c r="G13" s="301" t="s">
        <v>49</v>
      </c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1:18" s="285" customFormat="1" ht="34" customHeight="1">
      <c r="A14" s="281"/>
      <c r="B14" s="334" t="s">
        <v>179</v>
      </c>
      <c r="C14" s="335"/>
      <c r="D14" s="382" t="s">
        <v>143</v>
      </c>
      <c r="E14" s="345"/>
      <c r="F14" s="346"/>
      <c r="G14" s="347">
        <f t="shared" ref="G14:G21" si="0">E14*F14</f>
        <v>0</v>
      </c>
      <c r="H14" s="302"/>
      <c r="I14" s="303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8" s="285" customFormat="1" ht="34" customHeight="1">
      <c r="A15" s="281"/>
      <c r="B15" s="334" t="s">
        <v>116</v>
      </c>
      <c r="C15" s="335"/>
      <c r="D15" s="382"/>
      <c r="E15" s="348">
        <f>Objednaj!K22</f>
        <v>0</v>
      </c>
      <c r="F15" s="346"/>
      <c r="G15" s="347">
        <f t="shared" si="0"/>
        <v>0</v>
      </c>
      <c r="H15" s="304"/>
      <c r="I15" s="305"/>
      <c r="J15" s="306"/>
      <c r="K15" s="306"/>
      <c r="L15" s="306"/>
      <c r="M15" s="306"/>
      <c r="N15" s="306"/>
      <c r="O15" s="281"/>
      <c r="P15" s="281"/>
      <c r="Q15" s="281"/>
      <c r="R15" s="281"/>
    </row>
    <row r="16" spans="1:18" s="285" customFormat="1" ht="34" customHeight="1">
      <c r="A16" s="281"/>
      <c r="B16" s="334" t="s">
        <v>117</v>
      </c>
      <c r="C16" s="335"/>
      <c r="D16" s="382"/>
      <c r="E16" s="348">
        <f>Objednaj!K21</f>
        <v>0</v>
      </c>
      <c r="F16" s="346"/>
      <c r="G16" s="347">
        <f t="shared" si="0"/>
        <v>0</v>
      </c>
      <c r="H16" s="304"/>
      <c r="I16" s="305"/>
      <c r="J16" s="306"/>
      <c r="K16" s="306"/>
      <c r="L16" s="306"/>
      <c r="M16" s="307" t="s">
        <v>83</v>
      </c>
      <c r="N16" s="307"/>
      <c r="O16" s="308" t="s">
        <v>83</v>
      </c>
      <c r="P16" s="308"/>
      <c r="Q16" s="281"/>
      <c r="R16" s="281"/>
    </row>
    <row r="17" spans="1:18" s="285" customFormat="1" ht="34" customHeight="1">
      <c r="A17" s="281"/>
      <c r="B17" s="336" t="s">
        <v>115</v>
      </c>
      <c r="C17" s="337"/>
      <c r="D17" s="383"/>
      <c r="E17" s="348">
        <f>Objednaj!K23</f>
        <v>0</v>
      </c>
      <c r="F17" s="346"/>
      <c r="G17" s="347">
        <f t="shared" si="0"/>
        <v>0</v>
      </c>
      <c r="H17" s="304"/>
      <c r="I17" s="305"/>
      <c r="J17" s="309"/>
      <c r="K17" s="309"/>
      <c r="L17" s="309"/>
      <c r="M17" s="309"/>
      <c r="N17" s="309"/>
      <c r="O17" s="281"/>
      <c r="P17" s="281"/>
      <c r="Q17" s="281"/>
      <c r="R17" s="281"/>
    </row>
    <row r="18" spans="1:18" s="285" customFormat="1" ht="34" customHeight="1">
      <c r="A18" s="281"/>
      <c r="B18" s="338" t="s">
        <v>133</v>
      </c>
      <c r="C18" s="339"/>
      <c r="D18" s="382"/>
      <c r="E18" s="348">
        <f>Hárok2!A40</f>
        <v>0</v>
      </c>
      <c r="F18" s="346"/>
      <c r="G18" s="347">
        <f t="shared" si="0"/>
        <v>0</v>
      </c>
      <c r="H18" s="304"/>
      <c r="I18" s="305"/>
      <c r="J18" s="309"/>
      <c r="K18" s="309"/>
      <c r="L18" s="309"/>
      <c r="M18" s="309"/>
      <c r="N18" s="309"/>
      <c r="O18" s="281"/>
      <c r="P18" s="281"/>
      <c r="Q18" s="281"/>
      <c r="R18" s="281"/>
    </row>
    <row r="19" spans="1:18" s="285" customFormat="1" ht="34" customHeight="1">
      <c r="A19" s="281"/>
      <c r="B19" s="340" t="s">
        <v>132</v>
      </c>
      <c r="C19" s="341"/>
      <c r="D19" s="384"/>
      <c r="E19" s="348">
        <f>Hárok2!C38</f>
        <v>0</v>
      </c>
      <c r="F19" s="346"/>
      <c r="G19" s="347">
        <f t="shared" si="0"/>
        <v>0</v>
      </c>
      <c r="H19" s="304"/>
      <c r="I19" s="305"/>
      <c r="J19" s="306"/>
      <c r="K19" s="306"/>
      <c r="L19" s="306"/>
      <c r="M19" s="307" t="s">
        <v>83</v>
      </c>
      <c r="N19" s="307"/>
      <c r="O19" s="308" t="s">
        <v>83</v>
      </c>
      <c r="P19" s="308"/>
      <c r="Q19" s="281"/>
      <c r="R19" s="281"/>
    </row>
    <row r="20" spans="1:18" s="285" customFormat="1" ht="34" customHeight="1">
      <c r="A20" s="281"/>
      <c r="B20" s="340" t="s">
        <v>118</v>
      </c>
      <c r="C20" s="341"/>
      <c r="D20" s="385"/>
      <c r="E20" s="348">
        <f>Objednaj!K28</f>
        <v>0</v>
      </c>
      <c r="F20" s="346"/>
      <c r="G20" s="347">
        <f t="shared" si="0"/>
        <v>0</v>
      </c>
      <c r="H20" s="304"/>
      <c r="I20" s="305"/>
      <c r="J20" s="309"/>
      <c r="K20" s="309"/>
      <c r="L20" s="309"/>
      <c r="M20" s="309"/>
      <c r="N20" s="306"/>
      <c r="O20" s="281"/>
      <c r="P20" s="281"/>
      <c r="Q20" s="281"/>
      <c r="R20" s="281"/>
    </row>
    <row r="21" spans="1:18" s="285" customFormat="1" ht="34" customHeight="1" thickBot="1">
      <c r="A21" s="281"/>
      <c r="B21" s="342" t="s">
        <v>50</v>
      </c>
      <c r="C21" s="342"/>
      <c r="D21" s="342"/>
      <c r="E21" s="349"/>
      <c r="F21" s="350"/>
      <c r="G21" s="351">
        <f t="shared" si="0"/>
        <v>0</v>
      </c>
      <c r="H21" s="302"/>
      <c r="I21" s="303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18" s="285" customFormat="1" ht="34" customHeight="1" thickBot="1">
      <c r="A22" s="281"/>
      <c r="B22" s="343" t="s">
        <v>17</v>
      </c>
      <c r="C22" s="317"/>
      <c r="D22" s="344"/>
      <c r="E22" s="352"/>
      <c r="F22" s="353"/>
      <c r="G22" s="354">
        <f>SUM(G14:G21)</f>
        <v>0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</row>
    <row r="23" spans="1:18" s="285" customFormat="1" ht="34" customHeight="1" thickBot="1">
      <c r="A23" s="281"/>
      <c r="B23" s="295"/>
      <c r="C23" s="295"/>
      <c r="D23" s="295"/>
      <c r="E23" s="295"/>
      <c r="F23" s="310"/>
      <c r="G23" s="296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</row>
    <row r="24" spans="1:18" s="285" customFormat="1" ht="34" customHeight="1" thickBot="1">
      <c r="A24" s="281"/>
      <c r="B24" s="355" t="s">
        <v>51</v>
      </c>
      <c r="C24" s="356"/>
      <c r="D24" s="356"/>
      <c r="E24" s="357"/>
      <c r="F24" s="358"/>
      <c r="G24" s="359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</row>
    <row r="25" spans="1:18" s="285" customFormat="1" ht="34" customHeight="1" thickBot="1">
      <c r="A25" s="281"/>
      <c r="B25" s="360" t="s">
        <v>52</v>
      </c>
      <c r="C25" s="361"/>
      <c r="D25" s="362"/>
      <c r="E25" s="363"/>
      <c r="F25" s="364"/>
      <c r="G25" s="365">
        <f>E25*F25</f>
        <v>0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  <row r="26" spans="1:18" s="285" customFormat="1" ht="34" customHeight="1">
      <c r="A26" s="281"/>
      <c r="B26" s="296"/>
      <c r="C26" s="296"/>
      <c r="D26" s="311"/>
      <c r="E26" s="297"/>
      <c r="F26" s="312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</row>
    <row r="27" spans="1:18" s="314" customFormat="1" ht="34" customHeight="1" thickBot="1">
      <c r="A27" s="281"/>
      <c r="B27" s="296"/>
      <c r="C27" s="296"/>
      <c r="D27" s="311"/>
      <c r="E27" s="297"/>
      <c r="F27" s="313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</row>
    <row r="28" spans="1:18" s="314" customFormat="1" ht="34" customHeight="1" thickBot="1">
      <c r="A28" s="281"/>
      <c r="B28" s="315" t="s">
        <v>53</v>
      </c>
      <c r="C28" s="316"/>
      <c r="D28" s="316"/>
      <c r="E28" s="316"/>
      <c r="F28" s="317"/>
      <c r="G28" s="318">
        <f>SUM(G24+G25+G22)</f>
        <v>0</v>
      </c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s="314" customFormat="1" ht="24">
      <c r="A29" s="281"/>
      <c r="B29" s="319"/>
      <c r="C29" s="319"/>
      <c r="D29" s="319"/>
      <c r="E29" s="320"/>
      <c r="F29" s="320"/>
      <c r="G29" s="321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1"/>
    </row>
    <row r="30" spans="1:18" s="314" customFormat="1" ht="24">
      <c r="A30" s="281"/>
      <c r="B30" s="319"/>
      <c r="C30" s="319"/>
      <c r="D30" s="319"/>
      <c r="E30" s="320"/>
      <c r="F30" s="320"/>
      <c r="G30" s="321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81"/>
    </row>
    <row r="31" spans="1:18" s="314" customFormat="1" ht="24">
      <c r="A31" s="281"/>
      <c r="B31" s="319"/>
      <c r="C31" s="319"/>
      <c r="D31" s="319"/>
      <c r="E31" s="320"/>
      <c r="F31" s="320"/>
      <c r="G31" s="322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1"/>
    </row>
    <row r="32" spans="1:18" s="314" customFormat="1" ht="24">
      <c r="A32" s="281"/>
      <c r="B32" s="319"/>
      <c r="C32" s="319"/>
      <c r="D32" s="319"/>
      <c r="E32" s="320"/>
      <c r="F32" s="320"/>
      <c r="G32" s="322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81"/>
    </row>
    <row r="33" spans="1:18" s="324" customFormat="1" ht="34">
      <c r="A33" s="277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277"/>
      <c r="N33" s="277"/>
      <c r="O33" s="277"/>
      <c r="P33" s="277"/>
      <c r="Q33" s="277"/>
      <c r="R33" s="277"/>
    </row>
    <row r="34" spans="1:18" s="327" customFormat="1" ht="23" customHeight="1">
      <c r="A34" s="325"/>
      <c r="B34" s="333" t="s">
        <v>189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26"/>
    </row>
    <row r="35" spans="1:18" s="327" customFormat="1" ht="47">
      <c r="A35" s="325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26"/>
    </row>
    <row r="36" spans="1:18" s="327" customFormat="1" ht="47">
      <c r="A36" s="325"/>
      <c r="B36" s="277"/>
      <c r="C36" s="277"/>
      <c r="D36" s="277"/>
      <c r="E36" s="277"/>
      <c r="F36" s="279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326"/>
    </row>
    <row r="37" spans="1:18" s="280" customFormat="1" ht="24">
      <c r="A37" s="277"/>
      <c r="B37" s="277"/>
      <c r="C37" s="277"/>
      <c r="D37" s="277"/>
      <c r="E37" s="277"/>
      <c r="F37" s="279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8" spans="1:18" s="280" customFormat="1" ht="29">
      <c r="A38" s="277"/>
      <c r="B38" s="328" t="s">
        <v>54</v>
      </c>
      <c r="C38" s="328"/>
      <c r="D38" s="328"/>
      <c r="E38" s="277"/>
      <c r="F38" s="279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</row>
    <row r="39" spans="1:18" s="280" customFormat="1" ht="29">
      <c r="A39" s="277"/>
      <c r="B39" s="329"/>
      <c r="C39" s="329"/>
      <c r="D39" s="329"/>
      <c r="E39" s="277"/>
      <c r="F39" s="279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</row>
    <row r="40" spans="1:18" s="280" customFormat="1" ht="29">
      <c r="A40" s="277"/>
      <c r="B40" s="329"/>
      <c r="C40" s="329"/>
      <c r="D40" s="329"/>
      <c r="E40" s="277"/>
      <c r="F40" s="279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</row>
    <row r="41" spans="1:18" s="280" customFormat="1" ht="24">
      <c r="A41" s="277"/>
      <c r="B41" s="277"/>
      <c r="C41" s="277"/>
      <c r="D41" s="277"/>
      <c r="E41" s="277"/>
      <c r="F41" s="279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</row>
    <row r="42" spans="1:18" s="280" customFormat="1" ht="29">
      <c r="A42" s="277"/>
      <c r="B42" s="328" t="s">
        <v>55</v>
      </c>
      <c r="C42" s="328"/>
      <c r="D42" s="328"/>
      <c r="E42" s="277"/>
      <c r="F42" s="279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</row>
    <row r="43" spans="1:18">
      <c r="A43" s="270"/>
      <c r="B43" s="270"/>
      <c r="C43" s="270"/>
      <c r="D43" s="270"/>
      <c r="E43" s="270"/>
      <c r="F43" s="271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04" customHeight="1">
      <c r="A44" s="270"/>
      <c r="B44" s="270"/>
      <c r="C44" s="270"/>
      <c r="D44" s="270"/>
      <c r="E44" s="270"/>
      <c r="F44" s="271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</row>
    <row r="45" spans="1:18" ht="345" customHeight="1">
      <c r="A45" s="270"/>
      <c r="B45" s="330" t="s">
        <v>188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270"/>
    </row>
    <row r="46" spans="1:18" ht="16" customHeight="1">
      <c r="A46" s="270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</row>
    <row r="47" spans="1:18" ht="16" customHeight="1">
      <c r="A47" s="27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1:18" ht="16" customHeight="1">
      <c r="A48" s="270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</row>
    <row r="49" spans="1:18" ht="16" customHeight="1">
      <c r="A49" s="270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6" customHeight="1">
      <c r="A50" s="270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</row>
    <row r="51" spans="1:18" ht="16" customHeight="1">
      <c r="A51" s="270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</row>
    <row r="52" spans="1:18" ht="16" customHeight="1">
      <c r="A52" s="270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</row>
    <row r="53" spans="1:18" ht="16" customHeight="1">
      <c r="A53" s="270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</row>
    <row r="54" spans="1:18">
      <c r="A54" s="270"/>
      <c r="B54" s="270"/>
      <c r="C54" s="270"/>
      <c r="D54" s="270"/>
      <c r="E54" s="270"/>
      <c r="F54" s="271"/>
      <c r="G54" s="270"/>
      <c r="H54" s="270"/>
      <c r="I54" s="270"/>
      <c r="J54" s="270"/>
      <c r="K54" s="270"/>
      <c r="L54" s="270"/>
      <c r="M54" s="270"/>
      <c r="N54" s="270"/>
    </row>
  </sheetData>
  <mergeCells count="45">
    <mergeCell ref="B45:Q45"/>
    <mergeCell ref="D6:G6"/>
    <mergeCell ref="D9:G9"/>
    <mergeCell ref="D10:G10"/>
    <mergeCell ref="B6:C6"/>
    <mergeCell ref="B7:C7"/>
    <mergeCell ref="B8:C8"/>
    <mergeCell ref="B9:C9"/>
    <mergeCell ref="B10:C10"/>
    <mergeCell ref="B15:C15"/>
    <mergeCell ref="B16:C16"/>
    <mergeCell ref="B21:D21"/>
    <mergeCell ref="K6:P6"/>
    <mergeCell ref="L2:Q3"/>
    <mergeCell ref="K7:P7"/>
    <mergeCell ref="B2:G3"/>
    <mergeCell ref="I2:I3"/>
    <mergeCell ref="B5:D5"/>
    <mergeCell ref="D7:G7"/>
    <mergeCell ref="H14:I14"/>
    <mergeCell ref="H15:I15"/>
    <mergeCell ref="H16:I16"/>
    <mergeCell ref="H17:I17"/>
    <mergeCell ref="H18:I18"/>
    <mergeCell ref="D8:G8"/>
    <mergeCell ref="K8:P8"/>
    <mergeCell ref="K9:P9"/>
    <mergeCell ref="B25:D25"/>
    <mergeCell ref="B19:C19"/>
    <mergeCell ref="B18:C18"/>
    <mergeCell ref="H19:I19"/>
    <mergeCell ref="H20:I20"/>
    <mergeCell ref="H21:I21"/>
    <mergeCell ref="B24:D24"/>
    <mergeCell ref="B17:C17"/>
    <mergeCell ref="B14:C14"/>
    <mergeCell ref="B20:C20"/>
    <mergeCell ref="B22:D22"/>
    <mergeCell ref="B23:E23"/>
    <mergeCell ref="B12:D12"/>
    <mergeCell ref="B13:D13"/>
    <mergeCell ref="B42:D42"/>
    <mergeCell ref="B28:F28"/>
    <mergeCell ref="B38:D38"/>
    <mergeCell ref="B34:Q35"/>
  </mergeCells>
  <phoneticPr fontId="9" type="noConversion"/>
  <pageMargins left="0" right="0" top="0.55118110236220474" bottom="0.15748031496062992" header="0.31496062992125984" footer="0.31496062992125984"/>
  <pageSetup scale="44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C978BA5-8B26-2040-9186-73A54EDC8B95}">
          <x14:formula1>
            <xm:f>Ceny!$B$7:$B$9</xm:f>
          </x14:formula1>
          <xm:sqref>F14</xm:sqref>
        </x14:dataValidation>
        <x14:dataValidation type="list" allowBlank="1" showInputMessage="1" showErrorMessage="1" xr:uid="{305394C5-7807-164B-ACBF-2EE562BDA958}">
          <x14:formula1>
            <xm:f>Ceny!$J$1:$J$2</xm:f>
          </x14:formula1>
          <xm:sqref>E14</xm:sqref>
        </x14:dataValidation>
        <x14:dataValidation type="list" allowBlank="1" showInputMessage="1" showErrorMessage="1" xr:uid="{191C690F-3446-F44F-B7C0-A5979410AECF}">
          <x14:formula1>
            <xm:f>Hárok2!$D$37:$D$39</xm:f>
          </x14:formula1>
          <xm:sqref>D17</xm:sqref>
        </x14:dataValidation>
        <x14:dataValidation type="list" allowBlank="1" showInputMessage="1" showErrorMessage="1" xr:uid="{7CE8806D-E852-1245-BB2A-FF74357AACD8}">
          <x14:formula1>
            <xm:f>Hárok2!$F$37:$F$40</xm:f>
          </x14:formula1>
          <xm:sqref>D14</xm:sqref>
        </x14:dataValidation>
        <x14:dataValidation type="list" allowBlank="1" showInputMessage="1" showErrorMessage="1" xr:uid="{3CBABB3E-D6A3-F240-BADE-B1677C785274}">
          <x14:formula1>
            <xm:f>Hárok2!$H$37:$H$40</xm:f>
          </x14:formula1>
          <xm:sqref>D20</xm:sqref>
        </x14:dataValidation>
        <x14:dataValidation type="list" allowBlank="1" showInputMessage="1" showErrorMessage="1" xr:uid="{85854FE8-9097-1A4E-87B8-502A64329E73}">
          <x14:formula1>
            <xm:f>Hárok2!$A$50:$A$52</xm:f>
          </x14:formula1>
          <xm:sqref>D19</xm:sqref>
        </x14:dataValidation>
        <x14:dataValidation type="list" allowBlank="1" showInputMessage="1" showErrorMessage="1" xr:uid="{052770B3-2617-8646-B413-64FFEF27BDA5}">
          <x14:formula1>
            <xm:f>Hárok2!$I$5:$I$7</xm:f>
          </x14:formula1>
          <xm:sqref>D18</xm:sqref>
        </x14:dataValidation>
        <x14:dataValidation type="list" allowBlank="1" showInputMessage="1" showErrorMessage="1" xr:uid="{B5778F1D-8B7C-3546-9CBE-7732F2FABCCE}">
          <x14:formula1>
            <xm:f>Hárok2!$E$37:$E$39</xm:f>
          </x14:formula1>
          <xm:sqref>D15:D16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selection activeCell="B31" sqref="B31"/>
    </sheetView>
  </sheetViews>
  <sheetFormatPr baseColWidth="10" defaultRowHeight="16"/>
  <cols>
    <col min="1" max="1" width="13.83203125" bestFit="1" customWidth="1"/>
    <col min="2" max="2" width="12" bestFit="1" customWidth="1"/>
  </cols>
  <sheetData>
    <row r="1" spans="1:9">
      <c r="B1" t="s">
        <v>114</v>
      </c>
    </row>
    <row r="2" spans="1:9">
      <c r="A2" t="s">
        <v>29</v>
      </c>
      <c r="B2">
        <v>1</v>
      </c>
      <c r="C2" t="s">
        <v>29</v>
      </c>
      <c r="D2">
        <v>1</v>
      </c>
      <c r="E2" t="s">
        <v>120</v>
      </c>
      <c r="I2" t="s">
        <v>57</v>
      </c>
    </row>
    <row r="3" spans="1:9">
      <c r="A3" t="s">
        <v>58</v>
      </c>
      <c r="B3">
        <v>2</v>
      </c>
      <c r="C3" t="s">
        <v>58</v>
      </c>
      <c r="D3">
        <v>2</v>
      </c>
      <c r="E3" t="s">
        <v>73</v>
      </c>
      <c r="I3" t="s">
        <v>60</v>
      </c>
    </row>
    <row r="4" spans="1:9">
      <c r="A4" t="s">
        <v>30</v>
      </c>
      <c r="B4">
        <v>3</v>
      </c>
      <c r="C4" t="s">
        <v>30</v>
      </c>
      <c r="D4">
        <v>3</v>
      </c>
      <c r="E4" t="s">
        <v>74</v>
      </c>
    </row>
    <row r="5" spans="1:9">
      <c r="A5" t="s">
        <v>32</v>
      </c>
      <c r="B5">
        <v>4</v>
      </c>
      <c r="C5" t="s">
        <v>35</v>
      </c>
      <c r="D5">
        <v>4</v>
      </c>
      <c r="E5" t="s">
        <v>75</v>
      </c>
    </row>
    <row r="6" spans="1:9">
      <c r="A6" t="s">
        <v>36</v>
      </c>
      <c r="B6">
        <v>5</v>
      </c>
      <c r="C6" t="s">
        <v>34</v>
      </c>
      <c r="D6">
        <v>5</v>
      </c>
      <c r="G6">
        <v>5</v>
      </c>
      <c r="I6" t="s">
        <v>134</v>
      </c>
    </row>
    <row r="7" spans="1:9">
      <c r="A7" t="s">
        <v>31</v>
      </c>
      <c r="B7">
        <v>6</v>
      </c>
      <c r="C7" t="s">
        <v>31</v>
      </c>
      <c r="D7">
        <v>6</v>
      </c>
      <c r="G7">
        <v>6</v>
      </c>
      <c r="I7" t="s">
        <v>135</v>
      </c>
    </row>
    <row r="8" spans="1:9">
      <c r="A8" t="s">
        <v>34</v>
      </c>
      <c r="B8">
        <v>7</v>
      </c>
      <c r="C8" t="s">
        <v>33</v>
      </c>
      <c r="D8">
        <v>7</v>
      </c>
      <c r="G8">
        <v>7</v>
      </c>
    </row>
    <row r="9" spans="1:9">
      <c r="A9" t="s">
        <v>35</v>
      </c>
      <c r="B9">
        <v>8</v>
      </c>
      <c r="C9" t="s">
        <v>36</v>
      </c>
      <c r="D9">
        <v>8</v>
      </c>
      <c r="G9">
        <v>8</v>
      </c>
    </row>
    <row r="10" spans="1:9">
      <c r="A10" t="s">
        <v>33</v>
      </c>
      <c r="B10">
        <v>9</v>
      </c>
      <c r="C10" t="s">
        <v>32</v>
      </c>
      <c r="D10">
        <v>9</v>
      </c>
      <c r="G10">
        <v>9</v>
      </c>
    </row>
    <row r="11" spans="1:9">
      <c r="A11" t="s">
        <v>37</v>
      </c>
      <c r="B11">
        <v>10</v>
      </c>
      <c r="C11" t="s">
        <v>37</v>
      </c>
      <c r="D11">
        <v>10</v>
      </c>
      <c r="G11">
        <v>10</v>
      </c>
    </row>
    <row r="12" spans="1:9">
      <c r="G12">
        <v>11</v>
      </c>
    </row>
    <row r="13" spans="1:9">
      <c r="A13" s="12"/>
      <c r="G13">
        <v>12</v>
      </c>
    </row>
    <row r="14" spans="1:9">
      <c r="A14" s="32" t="s">
        <v>32</v>
      </c>
      <c r="G14">
        <v>13</v>
      </c>
    </row>
    <row r="15" spans="1:9">
      <c r="A15" t="s">
        <v>30</v>
      </c>
      <c r="G15">
        <v>14</v>
      </c>
    </row>
    <row r="16" spans="1:9">
      <c r="A16" s="31" t="s">
        <v>34</v>
      </c>
      <c r="G16">
        <v>15</v>
      </c>
    </row>
    <row r="17" spans="1:7">
      <c r="A17" s="30" t="s">
        <v>33</v>
      </c>
      <c r="G17">
        <v>16</v>
      </c>
    </row>
    <row r="18" spans="1:7">
      <c r="G18">
        <v>17</v>
      </c>
    </row>
    <row r="19" spans="1:7">
      <c r="A19" t="s">
        <v>65</v>
      </c>
      <c r="C19" t="s">
        <v>66</v>
      </c>
      <c r="E19" t="s">
        <v>78</v>
      </c>
      <c r="G19">
        <v>18</v>
      </c>
    </row>
    <row r="20" spans="1:7">
      <c r="E20" t="s">
        <v>79</v>
      </c>
      <c r="G20">
        <v>19</v>
      </c>
    </row>
    <row r="21" spans="1:7">
      <c r="A21" t="s">
        <v>67</v>
      </c>
      <c r="C21" t="s">
        <v>70</v>
      </c>
      <c r="E21" t="s">
        <v>80</v>
      </c>
      <c r="G21">
        <v>20</v>
      </c>
    </row>
    <row r="22" spans="1:7">
      <c r="A22" t="s">
        <v>68</v>
      </c>
      <c r="C22" t="s">
        <v>71</v>
      </c>
      <c r="G22">
        <v>21</v>
      </c>
    </row>
    <row r="23" spans="1:7">
      <c r="A23" t="s">
        <v>69</v>
      </c>
      <c r="C23" t="s">
        <v>68</v>
      </c>
      <c r="G23">
        <v>22</v>
      </c>
    </row>
    <row r="24" spans="1:7">
      <c r="A24" t="s">
        <v>50</v>
      </c>
      <c r="C24" t="s">
        <v>84</v>
      </c>
      <c r="G24">
        <v>23</v>
      </c>
    </row>
    <row r="25" spans="1:7">
      <c r="G25">
        <v>24</v>
      </c>
    </row>
    <row r="26" spans="1:7">
      <c r="A26" t="s">
        <v>4</v>
      </c>
      <c r="G26">
        <v>25</v>
      </c>
    </row>
    <row r="27" spans="1:7">
      <c r="A27" t="s">
        <v>3</v>
      </c>
      <c r="G27">
        <v>26</v>
      </c>
    </row>
    <row r="28" spans="1:7">
      <c r="A28" t="s">
        <v>1</v>
      </c>
      <c r="G28">
        <v>27</v>
      </c>
    </row>
    <row r="29" spans="1:7">
      <c r="A29" t="s">
        <v>2</v>
      </c>
      <c r="G29">
        <v>28</v>
      </c>
    </row>
    <row r="30" spans="1:7">
      <c r="A30" t="s">
        <v>5</v>
      </c>
      <c r="G30">
        <v>29</v>
      </c>
    </row>
    <row r="31" spans="1:7">
      <c r="A31" t="s">
        <v>186</v>
      </c>
      <c r="G31">
        <v>30</v>
      </c>
    </row>
    <row r="33" spans="1:8">
      <c r="A33" t="s">
        <v>97</v>
      </c>
    </row>
    <row r="34" spans="1:8">
      <c r="A34" t="s">
        <v>98</v>
      </c>
    </row>
    <row r="38" spans="1:8">
      <c r="A38">
        <f>Objednaj!K23</f>
        <v>0</v>
      </c>
      <c r="B38" t="s">
        <v>131</v>
      </c>
      <c r="C38">
        <f>IF(OR(Objednaj!J21&gt;0,(Objednaj!J22&gt;0),(Objednaj!J23&gt;0),(Objednaj!J24&gt;0),(Objednaj!J25&gt;0)),Hárok2!A41,0)</f>
        <v>0</v>
      </c>
      <c r="D38" t="s">
        <v>136</v>
      </c>
      <c r="E38" t="s">
        <v>145</v>
      </c>
      <c r="F38" t="s">
        <v>143</v>
      </c>
      <c r="H38" t="s">
        <v>140</v>
      </c>
    </row>
    <row r="39" spans="1:8">
      <c r="A39">
        <f>Objednaj!K21+Objednaj!K22</f>
        <v>0</v>
      </c>
      <c r="B39" t="s">
        <v>146</v>
      </c>
      <c r="D39" t="s">
        <v>137</v>
      </c>
      <c r="E39" t="s">
        <v>144</v>
      </c>
      <c r="F39" t="s">
        <v>144</v>
      </c>
      <c r="H39" t="s">
        <v>141</v>
      </c>
    </row>
    <row r="40" spans="1:8">
      <c r="A40">
        <f>Objednaj!K24+Objednaj!K25</f>
        <v>0</v>
      </c>
      <c r="B40" t="s">
        <v>147</v>
      </c>
      <c r="F40" t="s">
        <v>176</v>
      </c>
      <c r="H40" t="s">
        <v>142</v>
      </c>
    </row>
    <row r="41" spans="1:8">
      <c r="A41">
        <f>SUM(A38:A40)</f>
        <v>0</v>
      </c>
    </row>
    <row r="43" spans="1:8">
      <c r="A43" t="s">
        <v>95</v>
      </c>
      <c r="B43" s="28" t="s">
        <v>124</v>
      </c>
      <c r="D43" t="s">
        <v>126</v>
      </c>
    </row>
    <row r="44" spans="1:8" ht="18">
      <c r="B44" s="27" t="s">
        <v>121</v>
      </c>
      <c r="E44" t="s">
        <v>30</v>
      </c>
    </row>
    <row r="45" spans="1:8" ht="18">
      <c r="B45" s="29" t="s">
        <v>125</v>
      </c>
      <c r="E45" t="s">
        <v>29</v>
      </c>
    </row>
    <row r="46" spans="1:8">
      <c r="B46" s="26" t="s">
        <v>122</v>
      </c>
      <c r="E46" s="33" t="s">
        <v>31</v>
      </c>
    </row>
    <row r="47" spans="1:8" ht="20">
      <c r="B47" s="25" t="s">
        <v>123</v>
      </c>
      <c r="E47" s="32" t="s">
        <v>32</v>
      </c>
    </row>
    <row r="48" spans="1:8">
      <c r="E48" s="31" t="s">
        <v>33</v>
      </c>
    </row>
    <row r="49" spans="1:5">
      <c r="E49" t="s">
        <v>127</v>
      </c>
    </row>
    <row r="51" spans="1:5">
      <c r="A51" t="s">
        <v>138</v>
      </c>
    </row>
    <row r="52" spans="1:5">
      <c r="A52" t="s">
        <v>139</v>
      </c>
    </row>
    <row r="54" spans="1:5">
      <c r="B54" s="115" t="s">
        <v>173</v>
      </c>
    </row>
    <row r="55" spans="1:5">
      <c r="A55" s="34"/>
      <c r="B55" t="s">
        <v>168</v>
      </c>
    </row>
    <row r="56" spans="1:5">
      <c r="B56" t="s">
        <v>169</v>
      </c>
    </row>
    <row r="57" spans="1:5" ht="23">
      <c r="B57" s="116" t="s">
        <v>170</v>
      </c>
    </row>
    <row r="58" spans="1:5" ht="17">
      <c r="B58" s="114" t="s">
        <v>171</v>
      </c>
    </row>
    <row r="59" spans="1:5">
      <c r="B59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B9DB-D250-D342-A758-E38F55CA52E9}">
  <dimension ref="A1:R59"/>
  <sheetViews>
    <sheetView topLeftCell="A29" workbookViewId="0">
      <selection activeCell="B60" sqref="B60"/>
    </sheetView>
  </sheetViews>
  <sheetFormatPr baseColWidth="10" defaultRowHeight="16"/>
  <cols>
    <col min="1" max="1" width="24" bestFit="1" customWidth="1"/>
  </cols>
  <sheetData>
    <row r="1" spans="1:10">
      <c r="A1" s="49" t="s">
        <v>100</v>
      </c>
      <c r="B1" s="105" t="s">
        <v>111</v>
      </c>
      <c r="C1" s="105" t="s">
        <v>112</v>
      </c>
      <c r="D1" s="106"/>
      <c r="E1" s="49" t="s">
        <v>129</v>
      </c>
      <c r="F1" s="106" t="s">
        <v>130</v>
      </c>
      <c r="I1" t="s">
        <v>113</v>
      </c>
    </row>
    <row r="2" spans="1:10">
      <c r="A2" s="53" t="s">
        <v>101</v>
      </c>
      <c r="B2" s="107">
        <v>3.5</v>
      </c>
      <c r="C2" s="108">
        <f>B2*1.19</f>
        <v>4.165</v>
      </c>
      <c r="D2" s="109"/>
      <c r="E2" s="53">
        <v>3.2</v>
      </c>
      <c r="F2" s="109">
        <v>3.6</v>
      </c>
      <c r="J2">
        <v>1</v>
      </c>
    </row>
    <row r="3" spans="1:10">
      <c r="A3" s="53" t="s">
        <v>102</v>
      </c>
      <c r="B3" s="107"/>
      <c r="C3" s="107"/>
      <c r="D3" s="109"/>
      <c r="E3" s="53">
        <v>9.9</v>
      </c>
      <c r="F3" s="109"/>
      <c r="J3">
        <v>2</v>
      </c>
    </row>
    <row r="4" spans="1:10">
      <c r="A4" s="53" t="s">
        <v>103</v>
      </c>
      <c r="B4" s="107"/>
      <c r="C4" s="107"/>
      <c r="D4" s="109"/>
      <c r="E4" s="53">
        <v>11.5</v>
      </c>
      <c r="F4" s="109"/>
      <c r="J4">
        <v>3</v>
      </c>
    </row>
    <row r="5" spans="1:10">
      <c r="A5" s="53" t="s">
        <v>104</v>
      </c>
      <c r="B5" s="107"/>
      <c r="C5" s="107"/>
      <c r="D5" s="109"/>
      <c r="E5" s="53">
        <v>5.7</v>
      </c>
      <c r="F5" s="109"/>
    </row>
    <row r="6" spans="1:10">
      <c r="A6" s="53" t="s">
        <v>105</v>
      </c>
      <c r="B6" s="107"/>
      <c r="C6" s="107"/>
      <c r="D6" s="109"/>
      <c r="E6" s="53">
        <v>6.7</v>
      </c>
      <c r="F6" s="109"/>
    </row>
    <row r="7" spans="1:10">
      <c r="A7" s="53"/>
      <c r="B7" s="107"/>
      <c r="C7" s="107"/>
      <c r="D7" s="109"/>
      <c r="E7" s="53"/>
      <c r="F7" s="109"/>
    </row>
    <row r="8" spans="1:10">
      <c r="A8" s="53" t="s">
        <v>106</v>
      </c>
      <c r="B8" s="107">
        <v>25</v>
      </c>
      <c r="C8" s="107"/>
      <c r="D8" s="109"/>
      <c r="E8" s="53"/>
      <c r="F8" s="109"/>
    </row>
    <row r="9" spans="1:10">
      <c r="A9" s="53" t="s">
        <v>107</v>
      </c>
      <c r="B9" s="107">
        <v>75</v>
      </c>
      <c r="C9" s="107"/>
      <c r="D9" s="109"/>
      <c r="E9" s="53"/>
      <c r="F9" s="109"/>
    </row>
    <row r="10" spans="1:10">
      <c r="A10" s="53"/>
      <c r="B10" s="107"/>
      <c r="C10" s="107"/>
      <c r="D10" s="109"/>
      <c r="E10" s="53"/>
      <c r="F10" s="109"/>
    </row>
    <row r="11" spans="1:10">
      <c r="A11" s="53"/>
      <c r="B11" s="107">
        <v>10</v>
      </c>
      <c r="C11" s="107">
        <v>15</v>
      </c>
      <c r="D11" s="109" t="s">
        <v>109</v>
      </c>
      <c r="E11" s="53"/>
      <c r="F11" s="109"/>
    </row>
    <row r="12" spans="1:10">
      <c r="A12" s="53" t="s">
        <v>108</v>
      </c>
      <c r="B12" s="108">
        <f>2.6*1.19</f>
        <v>3.0939999999999999</v>
      </c>
      <c r="C12" s="108">
        <f>2.1*1.19</f>
        <v>2.4990000000000001</v>
      </c>
      <c r="D12" s="110">
        <f>1.66*1.19</f>
        <v>1.9753999999999998</v>
      </c>
      <c r="E12" s="53">
        <v>3.5</v>
      </c>
      <c r="F12" s="109">
        <v>4.2</v>
      </c>
    </row>
    <row r="13" spans="1:10" ht="17" thickBot="1">
      <c r="A13" s="50" t="s">
        <v>110</v>
      </c>
      <c r="B13" s="111">
        <f>4.1*1.19</f>
        <v>4.8789999999999996</v>
      </c>
      <c r="C13" s="111">
        <f>3.2*1.19</f>
        <v>3.8079999999999998</v>
      </c>
      <c r="D13" s="112">
        <f>2.39*1.19</f>
        <v>2.8441000000000001</v>
      </c>
      <c r="E13" s="50">
        <v>3.9</v>
      </c>
      <c r="F13" s="113">
        <v>4.5</v>
      </c>
    </row>
    <row r="15" spans="1:10">
      <c r="A15" t="s">
        <v>119</v>
      </c>
      <c r="B15">
        <v>5</v>
      </c>
    </row>
    <row r="16" spans="1:10">
      <c r="B16">
        <v>7</v>
      </c>
    </row>
    <row r="18" spans="1:18" ht="19">
      <c r="B18" s="263" t="s">
        <v>158</v>
      </c>
      <c r="C18" s="263"/>
      <c r="D18" s="263"/>
      <c r="E18" s="263"/>
      <c r="F18" s="263"/>
      <c r="G18" s="263"/>
      <c r="H18" s="263"/>
      <c r="I18" s="263"/>
      <c r="J18" s="97"/>
      <c r="K18" s="263" t="s">
        <v>157</v>
      </c>
      <c r="L18" s="263"/>
      <c r="M18" s="263"/>
      <c r="N18" s="263"/>
      <c r="O18" s="263"/>
      <c r="P18" s="263"/>
      <c r="Q18" s="263"/>
      <c r="R18" s="263"/>
    </row>
    <row r="19" spans="1:18" ht="17" thickBot="1"/>
    <row r="20" spans="1:18">
      <c r="B20" s="268">
        <v>10</v>
      </c>
      <c r="C20" s="269"/>
      <c r="D20" s="12"/>
      <c r="E20" s="268">
        <v>15</v>
      </c>
      <c r="F20" s="269"/>
      <c r="G20" s="12"/>
      <c r="H20" s="268">
        <v>20</v>
      </c>
      <c r="I20" s="269"/>
      <c r="K20" s="268">
        <v>10</v>
      </c>
      <c r="L20" s="269"/>
      <c r="M20" s="12"/>
      <c r="N20" s="268">
        <v>15</v>
      </c>
      <c r="O20" s="269"/>
      <c r="P20" s="12"/>
      <c r="Q20" s="268">
        <v>20</v>
      </c>
      <c r="R20" s="269"/>
    </row>
    <row r="21" spans="1:18">
      <c r="A21" s="12" t="s">
        <v>151</v>
      </c>
      <c r="B21" s="79" t="s">
        <v>153</v>
      </c>
      <c r="C21" s="80" t="s">
        <v>152</v>
      </c>
      <c r="D21" s="12"/>
      <c r="E21" s="79" t="s">
        <v>153</v>
      </c>
      <c r="F21" s="80" t="s">
        <v>152</v>
      </c>
      <c r="G21" s="12"/>
      <c r="H21" s="79" t="s">
        <v>153</v>
      </c>
      <c r="I21" s="80" t="s">
        <v>152</v>
      </c>
      <c r="K21" s="79" t="s">
        <v>153</v>
      </c>
      <c r="L21" s="80" t="s">
        <v>152</v>
      </c>
      <c r="M21" s="12"/>
      <c r="N21" s="79" t="s">
        <v>153</v>
      </c>
      <c r="O21" s="80" t="s">
        <v>152</v>
      </c>
      <c r="P21" s="12"/>
      <c r="Q21" s="79" t="s">
        <v>153</v>
      </c>
      <c r="R21" s="80" t="s">
        <v>152</v>
      </c>
    </row>
    <row r="22" spans="1:18">
      <c r="A22" s="76" t="s">
        <v>101</v>
      </c>
      <c r="B22" s="81">
        <f>B20*B2</f>
        <v>35</v>
      </c>
      <c r="C22" s="55">
        <f>B20*C2</f>
        <v>41.65</v>
      </c>
      <c r="D22" s="86">
        <v>15</v>
      </c>
      <c r="E22" s="59">
        <f>$D$22*B2</f>
        <v>52.5</v>
      </c>
      <c r="F22" s="55">
        <f>$D$22*C2</f>
        <v>62.475000000000001</v>
      </c>
      <c r="G22" s="86">
        <v>20</v>
      </c>
      <c r="H22" s="59">
        <f>$G$22*B2</f>
        <v>70</v>
      </c>
      <c r="I22" s="55">
        <f>$G$22*C2</f>
        <v>83.3</v>
      </c>
      <c r="K22" s="81">
        <f>K20*E2</f>
        <v>32</v>
      </c>
      <c r="L22" s="55">
        <f>K20*F2</f>
        <v>36</v>
      </c>
      <c r="M22" s="86">
        <v>15</v>
      </c>
      <c r="N22" s="59">
        <f>N20*E2</f>
        <v>48</v>
      </c>
      <c r="O22" s="55">
        <f>N20*F2</f>
        <v>54</v>
      </c>
      <c r="P22" s="86">
        <v>20</v>
      </c>
      <c r="Q22" s="59">
        <f>Q20*E2</f>
        <v>64</v>
      </c>
      <c r="R22" s="55">
        <f>Q20*F2</f>
        <v>72</v>
      </c>
    </row>
    <row r="23" spans="1:18">
      <c r="A23" t="s">
        <v>154</v>
      </c>
      <c r="B23" s="81">
        <v>25</v>
      </c>
      <c r="C23" s="55">
        <v>25</v>
      </c>
      <c r="D23" s="87"/>
      <c r="E23" s="59">
        <v>25</v>
      </c>
      <c r="F23" s="55">
        <v>25</v>
      </c>
      <c r="G23" s="87"/>
      <c r="H23" s="59">
        <v>25</v>
      </c>
      <c r="I23" s="55">
        <v>25</v>
      </c>
      <c r="K23" s="81">
        <v>25</v>
      </c>
      <c r="L23" s="55">
        <v>25</v>
      </c>
      <c r="M23" s="87"/>
      <c r="N23" s="59">
        <v>25</v>
      </c>
      <c r="O23" s="55">
        <v>25</v>
      </c>
      <c r="P23" s="87"/>
      <c r="Q23" s="59">
        <v>25</v>
      </c>
      <c r="R23" s="55">
        <v>25</v>
      </c>
    </row>
    <row r="24" spans="1:18">
      <c r="A24" t="s">
        <v>155</v>
      </c>
      <c r="B24" s="81">
        <f>B20*B12</f>
        <v>30.939999999999998</v>
      </c>
      <c r="C24" s="55">
        <f>B20*B12</f>
        <v>30.939999999999998</v>
      </c>
      <c r="D24" s="87"/>
      <c r="E24" s="91">
        <f>$D$22*C12</f>
        <v>37.484999999999999</v>
      </c>
      <c r="F24" s="60">
        <f>$D$22*C12</f>
        <v>37.484999999999999</v>
      </c>
      <c r="G24" s="87"/>
      <c r="H24" s="59">
        <f>$G$22*D12</f>
        <v>39.507999999999996</v>
      </c>
      <c r="I24" s="55">
        <f>G22*D12</f>
        <v>39.507999999999996</v>
      </c>
      <c r="K24" s="81">
        <f>K20*E13</f>
        <v>39</v>
      </c>
      <c r="L24" s="55">
        <f>K20*F13</f>
        <v>45</v>
      </c>
      <c r="M24" s="87"/>
      <c r="N24" s="91">
        <f>N20*E13</f>
        <v>58.5</v>
      </c>
      <c r="O24" s="60">
        <f>N20*F13</f>
        <v>67.5</v>
      </c>
      <c r="P24" s="87"/>
      <c r="Q24" s="59">
        <f>Q20*E13</f>
        <v>78</v>
      </c>
      <c r="R24" s="55">
        <f>Q20*F13</f>
        <v>90</v>
      </c>
    </row>
    <row r="25" spans="1:18">
      <c r="A25" t="s">
        <v>159</v>
      </c>
      <c r="B25" s="81">
        <v>20</v>
      </c>
      <c r="C25" s="55">
        <v>20</v>
      </c>
      <c r="D25" s="87"/>
      <c r="E25" s="59">
        <v>20</v>
      </c>
      <c r="F25" s="55">
        <v>20</v>
      </c>
      <c r="G25" s="87"/>
      <c r="H25" s="59">
        <v>20</v>
      </c>
      <c r="I25" s="55">
        <v>20</v>
      </c>
      <c r="K25" s="81">
        <v>20</v>
      </c>
      <c r="L25" s="55">
        <v>20</v>
      </c>
      <c r="M25" s="87"/>
      <c r="N25" s="59">
        <v>20</v>
      </c>
      <c r="O25" s="55">
        <v>20</v>
      </c>
      <c r="P25" s="87"/>
      <c r="Q25" s="59">
        <v>20</v>
      </c>
      <c r="R25" s="55">
        <v>20</v>
      </c>
    </row>
    <row r="26" spans="1:18">
      <c r="B26" s="81">
        <f>SUM(B22:B25)</f>
        <v>110.94</v>
      </c>
      <c r="C26" s="55">
        <f>SUM(C22:C25)</f>
        <v>117.59</v>
      </c>
      <c r="D26" s="87"/>
      <c r="E26" s="59">
        <f>SUM(E22:E25)</f>
        <v>134.98500000000001</v>
      </c>
      <c r="F26" s="55">
        <f>SUM(F22:F25)</f>
        <v>144.95999999999998</v>
      </c>
      <c r="G26" s="87"/>
      <c r="H26" s="59">
        <f>SUM(H22:H25)</f>
        <v>154.50799999999998</v>
      </c>
      <c r="I26" s="55">
        <f>SUM(I22:I25)</f>
        <v>167.80799999999999</v>
      </c>
      <c r="K26" s="81">
        <f>SUM(K22:K25)</f>
        <v>116</v>
      </c>
      <c r="L26" s="55">
        <f>SUM(L22:L25)</f>
        <v>126</v>
      </c>
      <c r="M26" s="87"/>
      <c r="N26" s="59">
        <f>SUM(N22:N25)</f>
        <v>151.5</v>
      </c>
      <c r="O26" s="55">
        <f>SUM(O22:O25)</f>
        <v>166.5</v>
      </c>
      <c r="P26" s="87"/>
      <c r="Q26" s="59">
        <f>SUM(Q22:Q25)</f>
        <v>187</v>
      </c>
      <c r="R26" s="55">
        <f>SUM(R22:R25)</f>
        <v>207</v>
      </c>
    </row>
    <row r="27" spans="1:18" ht="17" thickBot="1">
      <c r="B27" s="82"/>
      <c r="C27" s="56"/>
      <c r="D27" s="88"/>
      <c r="E27" s="61"/>
      <c r="F27" s="56"/>
      <c r="G27" s="88"/>
      <c r="H27" s="61"/>
      <c r="I27" s="56"/>
      <c r="K27" s="82"/>
      <c r="L27" s="56"/>
      <c r="M27" s="88"/>
      <c r="N27" s="61"/>
      <c r="O27" s="56"/>
      <c r="P27" s="88"/>
      <c r="Q27" s="61"/>
      <c r="R27" s="56"/>
    </row>
    <row r="28" spans="1:18">
      <c r="A28" s="96" t="s">
        <v>149</v>
      </c>
      <c r="B28" s="83">
        <f>B26/10</f>
        <v>11.093999999999999</v>
      </c>
      <c r="C28" s="84"/>
      <c r="D28" s="89"/>
      <c r="E28" s="83">
        <f>E26/15</f>
        <v>8.9990000000000006</v>
      </c>
      <c r="F28" s="77"/>
      <c r="G28" s="92"/>
      <c r="H28" s="83">
        <f>H26/20</f>
        <v>7.7253999999999987</v>
      </c>
      <c r="I28" s="77"/>
      <c r="K28" s="83">
        <f>K26/10</f>
        <v>11.6</v>
      </c>
      <c r="L28" s="84"/>
      <c r="M28" s="89"/>
      <c r="N28" s="83">
        <f>N26/15</f>
        <v>10.1</v>
      </c>
      <c r="O28" s="77"/>
      <c r="P28" s="92"/>
      <c r="Q28" s="83">
        <f>Q26/20</f>
        <v>9.35</v>
      </c>
      <c r="R28" s="77"/>
    </row>
    <row r="29" spans="1:18" ht="17" thickBot="1">
      <c r="A29" s="95" t="s">
        <v>150</v>
      </c>
      <c r="B29" s="85"/>
      <c r="C29" s="78">
        <f>C26/10</f>
        <v>11.759</v>
      </c>
      <c r="D29" s="90"/>
      <c r="E29" s="85"/>
      <c r="F29" s="78">
        <f>F26/15</f>
        <v>9.6639999999999979</v>
      </c>
      <c r="G29" s="93"/>
      <c r="H29" s="94"/>
      <c r="I29" s="78">
        <f>I26/20</f>
        <v>8.3903999999999996</v>
      </c>
      <c r="K29" s="85"/>
      <c r="L29" s="78">
        <f>L26/10</f>
        <v>12.6</v>
      </c>
      <c r="M29" s="90"/>
      <c r="N29" s="85"/>
      <c r="O29" s="78">
        <f>O26/15</f>
        <v>11.1</v>
      </c>
      <c r="P29" s="93"/>
      <c r="Q29" s="94"/>
      <c r="R29" s="78">
        <f>R26/20</f>
        <v>10.35</v>
      </c>
    </row>
    <row r="30" spans="1:18">
      <c r="B30" s="48"/>
      <c r="C30" s="48"/>
      <c r="D30" s="48"/>
      <c r="E30" s="48"/>
      <c r="F30" s="48"/>
      <c r="G30" s="48"/>
      <c r="H30" s="48"/>
      <c r="I30" s="48"/>
      <c r="K30" s="48"/>
      <c r="L30" s="48"/>
      <c r="M30" s="48"/>
      <c r="N30" s="48"/>
      <c r="O30" s="48"/>
      <c r="P30" s="48"/>
      <c r="Q30" s="48"/>
      <c r="R30" s="48"/>
    </row>
    <row r="31" spans="1:18">
      <c r="B31" s="43"/>
      <c r="C31" s="43"/>
      <c r="D31" s="43"/>
      <c r="E31" s="43"/>
      <c r="F31" s="43"/>
      <c r="G31" s="43"/>
      <c r="H31" s="43"/>
      <c r="I31" s="43"/>
      <c r="K31" s="43"/>
      <c r="L31" s="43"/>
      <c r="M31" s="43"/>
      <c r="N31" s="43"/>
      <c r="O31" s="43"/>
      <c r="P31" s="43"/>
      <c r="Q31" s="43"/>
      <c r="R31" s="43"/>
    </row>
    <row r="32" spans="1:18" ht="17" thickBot="1">
      <c r="A32" s="159" t="s">
        <v>178</v>
      </c>
      <c r="B32" s="47"/>
      <c r="C32" s="47"/>
      <c r="D32" s="47"/>
      <c r="E32" s="47"/>
      <c r="F32" s="47"/>
      <c r="G32" s="47"/>
      <c r="H32" s="47"/>
      <c r="I32" s="47"/>
      <c r="K32" s="47"/>
      <c r="L32" s="47"/>
      <c r="M32" s="47"/>
      <c r="N32" s="47"/>
      <c r="O32" s="47"/>
      <c r="P32" s="47"/>
      <c r="Q32" s="47"/>
      <c r="R32" s="47"/>
    </row>
    <row r="33" spans="1:18">
      <c r="A33" s="76" t="s">
        <v>101</v>
      </c>
      <c r="B33" s="51">
        <f>B20*B2</f>
        <v>35</v>
      </c>
      <c r="C33" s="52">
        <f>B20*C2</f>
        <v>41.65</v>
      </c>
      <c r="D33" s="70">
        <v>15</v>
      </c>
      <c r="E33" s="57">
        <f>$D$33*B2</f>
        <v>52.5</v>
      </c>
      <c r="F33" s="58">
        <f>$D$33*C2</f>
        <v>62.475000000000001</v>
      </c>
      <c r="G33" s="70">
        <v>20</v>
      </c>
      <c r="H33" s="57">
        <f>$G$33*B2</f>
        <v>70</v>
      </c>
      <c r="I33" s="58">
        <f>$G$33*C2</f>
        <v>83.3</v>
      </c>
      <c r="K33" s="51">
        <v>27</v>
      </c>
      <c r="L33" s="52">
        <v>32</v>
      </c>
      <c r="M33" s="70">
        <v>15</v>
      </c>
      <c r="N33" s="57">
        <v>40.5</v>
      </c>
      <c r="O33" s="58">
        <v>48</v>
      </c>
      <c r="P33" s="70">
        <v>20</v>
      </c>
      <c r="Q33" s="57">
        <v>54</v>
      </c>
      <c r="R33" s="58">
        <v>64</v>
      </c>
    </row>
    <row r="34" spans="1:18">
      <c r="A34" t="s">
        <v>154</v>
      </c>
      <c r="B34" s="45">
        <v>75</v>
      </c>
      <c r="C34" s="54">
        <v>75</v>
      </c>
      <c r="D34" s="59"/>
      <c r="E34" s="43">
        <v>75</v>
      </c>
      <c r="F34" s="55">
        <v>75</v>
      </c>
      <c r="G34" s="59"/>
      <c r="H34" s="43">
        <v>75</v>
      </c>
      <c r="I34" s="55">
        <v>75</v>
      </c>
      <c r="K34" s="45">
        <v>75</v>
      </c>
      <c r="L34" s="54">
        <v>75</v>
      </c>
      <c r="M34" s="59"/>
      <c r="N34" s="43">
        <v>75</v>
      </c>
      <c r="O34" s="55">
        <v>75</v>
      </c>
      <c r="P34" s="59"/>
      <c r="Q34" s="43">
        <v>75</v>
      </c>
      <c r="R34" s="55">
        <v>75</v>
      </c>
    </row>
    <row r="35" spans="1:18">
      <c r="A35" t="s">
        <v>156</v>
      </c>
      <c r="B35" s="45">
        <f>B20*B13</f>
        <v>48.789999999999992</v>
      </c>
      <c r="C35" s="54">
        <f>B20*B13</f>
        <v>48.789999999999992</v>
      </c>
      <c r="D35" s="59"/>
      <c r="E35" s="44">
        <f>$D$33*C13</f>
        <v>57.12</v>
      </c>
      <c r="F35" s="60">
        <f>$D$33*C13</f>
        <v>57.12</v>
      </c>
      <c r="G35" s="59"/>
      <c r="H35" s="43">
        <f>$G$33*D13</f>
        <v>56.882000000000005</v>
      </c>
      <c r="I35" s="55">
        <f>$G$33*D13</f>
        <v>56.882000000000005</v>
      </c>
      <c r="K35" s="45">
        <v>39</v>
      </c>
      <c r="L35" s="54">
        <v>45</v>
      </c>
      <c r="M35" s="59"/>
      <c r="N35" s="44">
        <v>58.5</v>
      </c>
      <c r="O35" s="60">
        <v>67.5</v>
      </c>
      <c r="P35" s="59"/>
      <c r="Q35" s="43">
        <v>78</v>
      </c>
      <c r="R35" s="55">
        <v>90</v>
      </c>
    </row>
    <row r="36" spans="1:18">
      <c r="A36" t="s">
        <v>159</v>
      </c>
      <c r="B36" s="81">
        <v>20</v>
      </c>
      <c r="C36" s="55">
        <v>20</v>
      </c>
      <c r="D36" s="87"/>
      <c r="E36" s="59">
        <v>20</v>
      </c>
      <c r="F36" s="55">
        <v>20</v>
      </c>
      <c r="G36" s="87"/>
      <c r="H36" s="59">
        <v>20</v>
      </c>
      <c r="I36" s="55">
        <v>20</v>
      </c>
      <c r="K36" s="81">
        <v>20</v>
      </c>
      <c r="L36" s="55">
        <v>20</v>
      </c>
      <c r="M36" s="87"/>
      <c r="N36" s="59">
        <v>20</v>
      </c>
      <c r="O36" s="55">
        <v>20</v>
      </c>
      <c r="P36" s="87"/>
      <c r="Q36" s="59">
        <v>20</v>
      </c>
      <c r="R36" s="55">
        <v>20</v>
      </c>
    </row>
    <row r="37" spans="1:18">
      <c r="A37" s="53"/>
      <c r="B37" s="42">
        <f>SUM(B33:B36)</f>
        <v>178.79</v>
      </c>
      <c r="C37" s="55">
        <f>SUM(C33:C36)</f>
        <v>185.44</v>
      </c>
      <c r="D37" s="59"/>
      <c r="E37" s="43">
        <f>SUM(E33:E36)</f>
        <v>204.62</v>
      </c>
      <c r="F37" s="55">
        <f>SUM(F33:F36)</f>
        <v>214.595</v>
      </c>
      <c r="G37" s="59"/>
      <c r="H37" s="43">
        <f>SUM(H33:H36)</f>
        <v>221.88200000000001</v>
      </c>
      <c r="I37" s="55">
        <f>SUM(I33:I36)</f>
        <v>235.18200000000002</v>
      </c>
      <c r="K37" s="42">
        <f>SUM(K33:K36)</f>
        <v>161</v>
      </c>
      <c r="L37" s="55">
        <f>SUM(L33:L36)</f>
        <v>172</v>
      </c>
      <c r="M37" s="59"/>
      <c r="N37" s="43">
        <f>SUM(N33:N36)</f>
        <v>194</v>
      </c>
      <c r="O37" s="55">
        <f>SUM(O33:O36)</f>
        <v>210.5</v>
      </c>
      <c r="P37" s="59"/>
      <c r="Q37" s="43">
        <f>SUM(Q33:Q36)</f>
        <v>227</v>
      </c>
      <c r="R37" s="55">
        <f>SUM(R33:R36)</f>
        <v>249</v>
      </c>
    </row>
    <row r="38" spans="1:18" ht="17" thickBot="1">
      <c r="A38" s="53"/>
      <c r="B38" s="46"/>
      <c r="C38" s="56"/>
      <c r="D38" s="61"/>
      <c r="E38" s="47"/>
      <c r="F38" s="56"/>
      <c r="G38" s="61"/>
      <c r="H38" s="47"/>
      <c r="I38" s="56"/>
      <c r="K38" s="46"/>
      <c r="L38" s="56"/>
      <c r="M38" s="61"/>
      <c r="N38" s="47"/>
      <c r="O38" s="56"/>
      <c r="P38" s="61"/>
      <c r="Q38" s="47"/>
      <c r="R38" s="56"/>
    </row>
    <row r="39" spans="1:18" ht="17" thickBot="1">
      <c r="A39" s="96" t="s">
        <v>149</v>
      </c>
      <c r="B39" s="66">
        <f>B37/10</f>
        <v>17.878999999999998</v>
      </c>
      <c r="C39" s="67"/>
      <c r="D39" s="62"/>
      <c r="E39" s="66">
        <f>E37/15</f>
        <v>13.641333333333334</v>
      </c>
      <c r="F39" s="71"/>
      <c r="G39" s="65"/>
      <c r="H39" s="72">
        <f>H37/20</f>
        <v>11.094100000000001</v>
      </c>
      <c r="I39" s="73"/>
      <c r="K39" s="66">
        <f>K37/10</f>
        <v>16.100000000000001</v>
      </c>
      <c r="L39" s="67"/>
      <c r="M39" s="62"/>
      <c r="N39" s="66">
        <f>N37/15</f>
        <v>12.933333333333334</v>
      </c>
      <c r="O39" s="71"/>
      <c r="P39" s="65"/>
      <c r="Q39" s="72">
        <f>Q37/20</f>
        <v>11.35</v>
      </c>
      <c r="R39" s="73"/>
    </row>
    <row r="40" spans="1:18" ht="17" thickBot="1">
      <c r="A40" s="95" t="s">
        <v>150</v>
      </c>
      <c r="B40" s="68"/>
      <c r="C40" s="69">
        <f>C37/10</f>
        <v>18.544</v>
      </c>
      <c r="D40" s="63"/>
      <c r="E40" s="68"/>
      <c r="F40" s="69">
        <f>F37/15</f>
        <v>14.306333333333333</v>
      </c>
      <c r="G40" s="64"/>
      <c r="H40" s="74"/>
      <c r="I40" s="75">
        <f>I37/20</f>
        <v>11.7591</v>
      </c>
      <c r="K40" s="68"/>
      <c r="L40" s="69">
        <f>L37/10</f>
        <v>17.2</v>
      </c>
      <c r="M40" s="63"/>
      <c r="N40" s="68"/>
      <c r="O40" s="69">
        <f>O37/15</f>
        <v>14.033333333333333</v>
      </c>
      <c r="P40" s="64"/>
      <c r="Q40" s="74"/>
      <c r="R40" s="75">
        <f>R37/20</f>
        <v>12.45</v>
      </c>
    </row>
    <row r="42" spans="1:18" ht="17" thickBot="1"/>
    <row r="43" spans="1:18">
      <c r="B43" s="264" t="s">
        <v>74</v>
      </c>
      <c r="C43" s="265"/>
      <c r="E43" s="266" t="s">
        <v>75</v>
      </c>
      <c r="F43" s="267"/>
    </row>
    <row r="44" spans="1:18">
      <c r="A44" s="98" t="s">
        <v>160</v>
      </c>
      <c r="B44" s="99" t="s">
        <v>153</v>
      </c>
      <c r="C44" s="100" t="s">
        <v>161</v>
      </c>
      <c r="D44" s="87"/>
      <c r="E44" s="99" t="s">
        <v>153</v>
      </c>
      <c r="F44" s="100" t="s">
        <v>161</v>
      </c>
    </row>
    <row r="45" spans="1:18">
      <c r="A45" s="98" t="s">
        <v>162</v>
      </c>
      <c r="B45" s="101">
        <v>12.49</v>
      </c>
      <c r="C45" s="102">
        <v>13.49</v>
      </c>
      <c r="D45" s="87"/>
      <c r="E45" s="101">
        <v>18.489999999999998</v>
      </c>
      <c r="F45" s="102">
        <v>19.989999999999998</v>
      </c>
    </row>
    <row r="46" spans="1:18">
      <c r="A46" s="98" t="s">
        <v>163</v>
      </c>
      <c r="B46" s="101">
        <v>10.49</v>
      </c>
      <c r="C46" s="102">
        <v>11.49</v>
      </c>
      <c r="D46" s="87"/>
      <c r="E46" s="101">
        <v>14.99</v>
      </c>
      <c r="F46" s="102">
        <v>15.99</v>
      </c>
    </row>
    <row r="47" spans="1:18" ht="17" thickBot="1">
      <c r="A47" s="98" t="s">
        <v>164</v>
      </c>
      <c r="B47" s="103">
        <v>9.49</v>
      </c>
      <c r="C47" s="104">
        <v>9.99</v>
      </c>
      <c r="D47" s="87"/>
      <c r="E47" s="103">
        <v>12.49</v>
      </c>
      <c r="F47" s="104">
        <v>12.99</v>
      </c>
    </row>
    <row r="51" spans="1:3">
      <c r="A51" t="s">
        <v>165</v>
      </c>
      <c r="B51" s="117">
        <v>2</v>
      </c>
      <c r="C51" t="s">
        <v>70</v>
      </c>
    </row>
    <row r="52" spans="1:3">
      <c r="B52">
        <v>0.8</v>
      </c>
      <c r="C52" t="s">
        <v>166</v>
      </c>
    </row>
    <row r="53" spans="1:3">
      <c r="B53">
        <v>2</v>
      </c>
      <c r="C53" t="s">
        <v>67</v>
      </c>
    </row>
    <row r="54" spans="1:3">
      <c r="B54">
        <v>5</v>
      </c>
      <c r="C54" t="s">
        <v>180</v>
      </c>
    </row>
    <row r="56" spans="1:3">
      <c r="A56" t="s">
        <v>181</v>
      </c>
      <c r="B56">
        <f>1.2*1.15</f>
        <v>1.38</v>
      </c>
      <c r="C56" t="s">
        <v>182</v>
      </c>
    </row>
    <row r="57" spans="1:3">
      <c r="B57">
        <f>1.2*1.5</f>
        <v>1.7999999999999998</v>
      </c>
      <c r="C57" t="s">
        <v>183</v>
      </c>
    </row>
    <row r="58" spans="1:3">
      <c r="B58">
        <f>1.2*1.7</f>
        <v>2.04</v>
      </c>
      <c r="C58" t="s">
        <v>184</v>
      </c>
    </row>
    <row r="59" spans="1:3">
      <c r="B59">
        <f>1.2*3</f>
        <v>3.5999999999999996</v>
      </c>
      <c r="C59" t="s">
        <v>185</v>
      </c>
    </row>
  </sheetData>
  <mergeCells count="10">
    <mergeCell ref="K18:R18"/>
    <mergeCell ref="B18:I18"/>
    <mergeCell ref="B43:C43"/>
    <mergeCell ref="E43:F43"/>
    <mergeCell ref="B20:C20"/>
    <mergeCell ref="E20:F20"/>
    <mergeCell ref="H20:I20"/>
    <mergeCell ref="K20:L20"/>
    <mergeCell ref="N20:O20"/>
    <mergeCell ref="Q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Objednaj</vt:lpstr>
      <vt:lpstr>Vyučtovanie</vt:lpstr>
      <vt:lpstr>Hárok2</vt:lpstr>
      <vt:lpstr>Ceny</vt:lpstr>
      <vt:lpstr>Objednaj!Oblasť_tlače</vt:lpstr>
      <vt:lpstr>Vyučtovanie!Oblasť_tlače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Gajňáková</dc:creator>
  <cp:lastModifiedBy>Microsoft Office User</cp:lastModifiedBy>
  <cp:lastPrinted>2017-10-04T10:54:10Z</cp:lastPrinted>
  <dcterms:created xsi:type="dcterms:W3CDTF">2017-09-05T13:05:23Z</dcterms:created>
  <dcterms:modified xsi:type="dcterms:W3CDTF">2020-01-29T20:41:01Z</dcterms:modified>
</cp:coreProperties>
</file>